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LIQ" sheetId="1" r:id="rId1"/>
    <sheet name="FINIQ" sheetId="2" r:id="rId2"/>
    <sheet name="RELIQ" sheetId="3" r:id="rId3"/>
    <sheet name="FINIQ RELIQ" sheetId="4" r:id="rId4"/>
  </sheets>
  <definedNames/>
  <calcPr fullCalcOnLoad="1"/>
</workbook>
</file>

<file path=xl/sharedStrings.xml><?xml version="1.0" encoding="utf-8"?>
<sst xmlns="http://schemas.openxmlformats.org/spreadsheetml/2006/main" count="363" uniqueCount="112">
  <si>
    <t>RAZÓN SOCIAL O NOMBRE DE LA EMPRESA</t>
  </si>
  <si>
    <t>RAMA DE ACTIVIDAD ECONOMICA</t>
  </si>
  <si>
    <t>NOMBRE DEL TRABAJADOR</t>
  </si>
  <si>
    <t>ESTADO CIVIL</t>
  </si>
  <si>
    <t xml:space="preserve">PROFESION U OCUPACIÓN </t>
  </si>
  <si>
    <t>CI</t>
  </si>
  <si>
    <t>MOTIVO DEL RETIRO</t>
  </si>
  <si>
    <t>TIEMPO DE SERVICIO</t>
  </si>
  <si>
    <t>I.-  DATOS GENERALES</t>
  </si>
  <si>
    <t>DOMICILIO</t>
  </si>
  <si>
    <t>EDAD</t>
  </si>
  <si>
    <t>FECHA DE INGRESO</t>
  </si>
  <si>
    <t>FECHA DE RETIRO</t>
  </si>
  <si>
    <t>REMUNERACION MENSUAL</t>
  </si>
  <si>
    <t>AÑOS</t>
  </si>
  <si>
    <t>MESES</t>
  </si>
  <si>
    <t>DIAS</t>
  </si>
  <si>
    <t>A)  MESES</t>
  </si>
  <si>
    <t>B)  OTROS CONCEPTOS PERCIBIDOS EN EL MES</t>
  </si>
  <si>
    <t>TOTALES</t>
  </si>
  <si>
    <t>TOTAL</t>
  </si>
  <si>
    <t>C)  DESAHUCIO TRES MESES (EN CASO DE RETIRO FORZOSO)</t>
  </si>
  <si>
    <t xml:space="preserve">DE </t>
  </si>
  <si>
    <t>MESES Y</t>
  </si>
  <si>
    <t>AGUINALDO NAVIDAD</t>
  </si>
  <si>
    <t>VACACIONES</t>
  </si>
  <si>
    <t>PRIMA LEGAL (SI CORRESPONDE)</t>
  </si>
  <si>
    <t>OTROS</t>
  </si>
  <si>
    <t>DE</t>
  </si>
  <si>
    <t>IV.-  TOTAL BENEFICIOS SOCIALES C + D</t>
  </si>
  <si>
    <t>E)  DEDUCCIONES:</t>
  </si>
  <si>
    <t>V.- IMPORTE LIQUIDO A PAGAR  C + D - E</t>
  </si>
  <si>
    <t>REMUNERACIÓN MENSUAL</t>
  </si>
  <si>
    <t>Bs.</t>
  </si>
  <si>
    <t>D)  INDEMNIZACIÓN POR TIEMPO DE TRABAJO</t>
  </si>
  <si>
    <t>DÍAS</t>
  </si>
  <si>
    <t>GESTIÓN</t>
  </si>
  <si>
    <t>TOTAL Bs.</t>
  </si>
  <si>
    <t>II.-  LIQUIDACIÓN DE LA REMUNERACIÓN PROMEDIO INDEMNIZABLE EN BASE A LOS 3 ÚLTIMOS MESES</t>
  </si>
  <si>
    <t>III.-  TOTAL REMUNERACIÓN PROMEDIO INDEMNIZABLE (A + B) DIVIDIDO ENTRE 3</t>
  </si>
  <si>
    <t>FORMA DE PAGO:</t>
  </si>
  <si>
    <t>EFECTIVO</t>
  </si>
  <si>
    <t>(  SI  )</t>
  </si>
  <si>
    <t>CHEQUE</t>
  </si>
  <si>
    <r>
      <t>N</t>
    </r>
    <r>
      <rPr>
        <vertAlign val="superscript"/>
        <sz val="10"/>
        <rFont val="Times New Roman"/>
        <family val="1"/>
      </rPr>
      <t>o</t>
    </r>
  </si>
  <si>
    <t>(       )</t>
  </si>
  <si>
    <t>C/BANCO</t>
  </si>
  <si>
    <t>IMPORTE DE LA SUMA CANCELADA:</t>
  </si>
  <si>
    <t>YO</t>
  </si>
  <si>
    <r>
      <t>MAYOR DE EDAD, CON C.I. N</t>
    </r>
    <r>
      <rPr>
        <vertAlign val="superscript"/>
        <sz val="10"/>
        <rFont val="Times New Roman"/>
        <family val="1"/>
      </rPr>
      <t>o</t>
    </r>
  </si>
  <si>
    <t xml:space="preserve">DECLARO QUE EN LA FECHA RECIBO A MI ENTERA </t>
  </si>
  <si>
    <t xml:space="preserve">SATISFACCIÓN, EL IMPORTE  DE </t>
  </si>
  <si>
    <t>FICIOS  SOCIALES,  DE CONFORMIDAD CON LA LEY GENERAL DEL TRABAJO, S U DECRETO REGLAMEN-</t>
  </si>
  <si>
    <t>TARIO Y DISPOSICIONES CONEXAS</t>
  </si>
  <si>
    <t>LUGAR Y FECHA</t>
  </si>
  <si>
    <t>,</t>
  </si>
  <si>
    <t>INTERESADO</t>
  </si>
  <si>
    <t>GERENTE GENERAL</t>
  </si>
  <si>
    <t>Vo. Bo. MINISTRO DE TRABAJO</t>
  </si>
  <si>
    <t>SELLO</t>
  </si>
  <si>
    <t>POR CONCEPTO DE LA LIQUIDACIÓN DE MIS BENE-</t>
  </si>
  <si>
    <t>JUAN PEREZ</t>
  </si>
  <si>
    <t>COORDINADOR PEDAGOGICO</t>
  </si>
  <si>
    <t>REESTRUCTURACION</t>
  </si>
  <si>
    <t>FORMULARIO LIQUIDACION DE BENEFICIOS SOCIALES</t>
  </si>
  <si>
    <t>PERIODO</t>
  </si>
  <si>
    <t>INGRESO</t>
  </si>
  <si>
    <t>TRES MESES</t>
  </si>
  <si>
    <t>PROMEDIO MENSUAL</t>
  </si>
  <si>
    <t>Años</t>
  </si>
  <si>
    <t>Meses</t>
  </si>
  <si>
    <t>Días</t>
  </si>
  <si>
    <t xml:space="preserve">Nombre y Apellido     </t>
  </si>
  <si>
    <t>:</t>
  </si>
  <si>
    <t>Juan Perez</t>
  </si>
  <si>
    <t xml:space="preserve">Fecha de Ingreso       </t>
  </si>
  <si>
    <t xml:space="preserve">Fecha de Retiro         </t>
  </si>
  <si>
    <t xml:space="preserve">Motivo de Retiro         </t>
  </si>
  <si>
    <t xml:space="preserve">Reestructuración </t>
  </si>
  <si>
    <t xml:space="preserve">Cargo                  </t>
  </si>
  <si>
    <t>Vacaciones pendientes</t>
  </si>
  <si>
    <t>Permisos cta. Vacacion</t>
  </si>
  <si>
    <t>Calcular</t>
  </si>
  <si>
    <t>Tiempo de Servicio</t>
  </si>
  <si>
    <t>años</t>
  </si>
  <si>
    <t>meses</t>
  </si>
  <si>
    <t>dias</t>
  </si>
  <si>
    <t>Desahucio</t>
  </si>
  <si>
    <t>Indeminización</t>
  </si>
  <si>
    <t>Aguinaldo de fin de año</t>
  </si>
  <si>
    <t>Pago Vacaciones</t>
  </si>
  <si>
    <t>Duodecimas de Vacación</t>
  </si>
  <si>
    <t>Prima Legal.</t>
  </si>
  <si>
    <t>Descuentos</t>
  </si>
  <si>
    <t>RC-IVA VACACIONES</t>
  </si>
  <si>
    <t>FINIQUITO PAGADO</t>
  </si>
  <si>
    <t>HABER BASICO</t>
  </si>
  <si>
    <t>BONO DE ANTIGÜEDAD</t>
  </si>
  <si>
    <t>HORAS EXTRAS</t>
  </si>
  <si>
    <t>RE LIQUIDACION DE BENEFICIOS SOCIALES</t>
  </si>
  <si>
    <t>Director de Proyecto</t>
  </si>
  <si>
    <t>Gerente de Obra</t>
  </si>
  <si>
    <t>Periodos 2015-2016</t>
  </si>
  <si>
    <t xml:space="preserve">Por 30 días, </t>
  </si>
  <si>
    <t>Dodecimas de 11 Meses y 4 días (Aprox. 28 días)</t>
  </si>
  <si>
    <t>ENERO 2017</t>
  </si>
  <si>
    <t>FEBRERO 2017</t>
  </si>
  <si>
    <t>MARZO 2017</t>
  </si>
  <si>
    <t>ENERO 2018</t>
  </si>
  <si>
    <t>FEBRERO 2018</t>
  </si>
  <si>
    <t>MARZO 2018</t>
  </si>
  <si>
    <t>Periodos 2016-2017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</si>
</sst>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$b&quot;\ #,##0;&quot;$b&quot;\ \-#,##0"/>
    <numFmt numFmtId="173" formatCode="&quot;$b&quot;\ #,##0;[Red]&quot;$b&quot;\ \-#,##0"/>
    <numFmt numFmtId="174" formatCode="&quot;$b&quot;\ #,##0.00;&quot;$b&quot;\ \-#,##0.00"/>
    <numFmt numFmtId="175" formatCode="&quot;$b&quot;\ #,##0.00;[Red]&quot;$b&quot;\ \-#,##0.00"/>
    <numFmt numFmtId="176" formatCode="_ &quot;$b&quot;\ * #,##0_ ;_ &quot;$b&quot;\ * \-#,##0_ ;_ &quot;$b&quot;\ * &quot;-&quot;_ ;_ @_ "/>
    <numFmt numFmtId="177" formatCode="_ * #,##0_ ;_ * \-#,##0_ ;_ * &quot;-&quot;_ ;_ @_ "/>
    <numFmt numFmtId="178" formatCode="_ &quot;$b&quot;\ * #,##0.00_ ;_ &quot;$b&quot;\ * \-#,##0.00_ ;_ &quot;$b&quot;\ 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Bs&quot;\ #,##0;&quot;Bs&quot;\ \-#,##0"/>
    <numFmt numFmtId="187" formatCode="&quot;Bs&quot;\ #,##0;[Red]&quot;Bs&quot;\ \-#,##0"/>
    <numFmt numFmtId="188" formatCode="&quot;Bs&quot;\ #,##0.00;&quot;Bs&quot;\ \-#,##0.00"/>
    <numFmt numFmtId="189" formatCode="&quot;Bs&quot;\ #,##0.00;[Red]&quot;Bs&quot;\ \-#,##0.00"/>
    <numFmt numFmtId="190" formatCode="_ &quot;Bs&quot;\ * #,##0_ ;_ &quot;Bs&quot;\ * \-#,##0_ ;_ &quot;Bs&quot;\ * &quot;-&quot;_ ;_ @_ "/>
    <numFmt numFmtId="191" formatCode="_ &quot;Bs&quot;\ * #,##0.00_ ;_ &quot;Bs&quot;\ * \-#,##0.00_ ;_ &quot;Bs&quot;\ * &quot;-&quot;??_ ;_ @_ "/>
    <numFmt numFmtId="192" formatCode="#,##0\ &quot;$&quot;;\-#,##0\ &quot;$&quot;"/>
    <numFmt numFmtId="193" formatCode="#,##0\ &quot;$&quot;;[Red]\-#,##0\ &quot;$&quot;"/>
    <numFmt numFmtId="194" formatCode="#,##0.00\ &quot;$&quot;;\-#,##0.00\ &quot;$&quot;"/>
    <numFmt numFmtId="195" formatCode="#,##0.00\ &quot;$&quot;;[Red]\-#,##0.00\ &quot;$&quot;"/>
    <numFmt numFmtId="196" formatCode="_-* #,##0\ &quot;$&quot;_-;\-* #,##0\ &quot;$&quot;_-;_-* &quot;-&quot;\ &quot;$&quot;_-;_-@_-"/>
    <numFmt numFmtId="197" formatCode="_-* #,##0\ _$_-;\-* #,##0\ _$_-;_-* &quot;-&quot;\ _$_-;_-@_-"/>
    <numFmt numFmtId="198" formatCode="_-* #,##0.00\ &quot;$&quot;_-;\-* #,##0.00\ &quot;$&quot;_-;_-* &quot;-&quot;??\ &quot;$&quot;_-;_-@_-"/>
    <numFmt numFmtId="199" formatCode="_-* #,##0.00\ _$_-;\-* #,##0.00\ _$_-;_-* &quot;-&quot;??\ _$_-;_-@_-"/>
    <numFmt numFmtId="200" formatCode="&quot;Bs.&quot;\ #,##0;&quot;Bs.&quot;\ \-#,##0"/>
    <numFmt numFmtId="201" formatCode="&quot;Bs.&quot;\ #,##0;[Red]&quot;Bs.&quot;\ \-#,##0"/>
    <numFmt numFmtId="202" formatCode="&quot;Bs.&quot;\ #,##0.00;&quot;Bs.&quot;\ \-#,##0.00"/>
    <numFmt numFmtId="203" formatCode="&quot;Bs.&quot;\ #,##0.00;[Red]&quot;Bs.&quot;\ \-#,##0.00"/>
    <numFmt numFmtId="204" formatCode="_ &quot;Bs.&quot;\ * #,##0_ ;_ &quot;Bs.&quot;\ * \-#,##0_ ;_ &quot;Bs.&quot;\ * &quot;-&quot;_ ;_ @_ "/>
    <numFmt numFmtId="205" formatCode="_ &quot;Bs.&quot;\ * #,##0.00_ ;_ &quot;Bs.&quot;\ * \-#,##0.00_ ;_ &quot;Bs.&quot;\ * &quot;-&quot;??_ ;_ @_ "/>
    <numFmt numFmtId="206" formatCode="mmmm\-yy"/>
    <numFmt numFmtId="207" formatCode="\b\ #,##0.00;&quot;$b&quot;\ \-#,##0.00"/>
    <numFmt numFmtId="208" formatCode="\ #,##0.00;&quot;$b&quot;\ \-#,##0.00"/>
    <numFmt numFmtId="209" formatCode="[$Bs-200A]\ #,##0.00"/>
    <numFmt numFmtId="210" formatCode="mmmm"/>
    <numFmt numFmtId="211" formatCode="dd"/>
    <numFmt numFmtId="212" formatCode="yyyy"/>
    <numFmt numFmtId="213" formatCode="#,##0_ ;\-#,##0\ 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Monotype Corsiva"/>
      <family val="4"/>
    </font>
    <font>
      <vertAlign val="superscript"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30"/>
      <color indexed="8"/>
      <name val="Times New Roman"/>
      <family val="0"/>
    </font>
    <font>
      <sz val="3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179" fontId="1" fillId="0" borderId="1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" fontId="1" fillId="0" borderId="28" xfId="0" applyNumberFormat="1" applyFont="1" applyBorder="1" applyAlignment="1">
      <alignment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29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12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wrapText="1"/>
    </xf>
    <xf numFmtId="0" fontId="13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12" fontId="6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11" fontId="6" fillId="0" borderId="30" xfId="0" applyNumberFormat="1" applyFont="1" applyBorder="1" applyAlignment="1">
      <alignment horizontal="center"/>
    </xf>
    <xf numFmtId="210" fontId="6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209" fontId="6" fillId="0" borderId="32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3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1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46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2" fontId="1" fillId="0" borderId="39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1" fillId="0" borderId="33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left" vertical="center" wrapText="1" shrinkToFit="1"/>
    </xf>
    <xf numFmtId="2" fontId="1" fillId="0" borderId="16" xfId="0" applyNumberFormat="1" applyFont="1" applyBorder="1" applyAlignment="1">
      <alignment horizontal="left" vertical="center" wrapText="1" shrinkToFit="1"/>
    </xf>
    <xf numFmtId="206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right"/>
    </xf>
    <xf numFmtId="4" fontId="2" fillId="0" borderId="37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left"/>
    </xf>
    <xf numFmtId="179" fontId="1" fillId="0" borderId="16" xfId="0" applyNumberFormat="1" applyFont="1" applyBorder="1" applyAlignment="1">
      <alignment horizontal="left"/>
    </xf>
    <xf numFmtId="2" fontId="1" fillId="0" borderId="48" xfId="0" applyNumberFormat="1" applyFont="1" applyBorder="1" applyAlignment="1">
      <alignment horizontal="left"/>
    </xf>
    <xf numFmtId="2" fontId="1" fillId="0" borderId="49" xfId="0" applyNumberFormat="1" applyFont="1" applyBorder="1" applyAlignment="1">
      <alignment horizontal="left"/>
    </xf>
    <xf numFmtId="2" fontId="2" fillId="0" borderId="50" xfId="0" applyNumberFormat="1" applyFont="1" applyBorder="1" applyAlignment="1">
      <alignment horizontal="left"/>
    </xf>
    <xf numFmtId="2" fontId="2" fillId="0" borderId="37" xfId="0" applyNumberFormat="1" applyFont="1" applyBorder="1" applyAlignment="1">
      <alignment horizontal="left"/>
    </xf>
    <xf numFmtId="2" fontId="2" fillId="0" borderId="38" xfId="0" applyNumberFormat="1" applyFont="1" applyBorder="1" applyAlignment="1">
      <alignment horizontal="left"/>
    </xf>
    <xf numFmtId="179" fontId="2" fillId="0" borderId="28" xfId="0" applyNumberFormat="1" applyFont="1" applyBorder="1" applyAlignment="1">
      <alignment horizontal="right"/>
    </xf>
    <xf numFmtId="179" fontId="2" fillId="0" borderId="37" xfId="0" applyNumberFormat="1" applyFont="1" applyBorder="1" applyAlignment="1">
      <alignment horizontal="right"/>
    </xf>
    <xf numFmtId="179" fontId="2" fillId="0" borderId="51" xfId="0" applyNumberFormat="1" applyFont="1" applyBorder="1" applyAlignment="1">
      <alignment horizontal="right"/>
    </xf>
    <xf numFmtId="179" fontId="1" fillId="0" borderId="16" xfId="0" applyNumberFormat="1" applyFont="1" applyBorder="1" applyAlignment="1">
      <alignment horizontal="center"/>
    </xf>
    <xf numFmtId="179" fontId="1" fillId="0" borderId="17" xfId="0" applyNumberFormat="1" applyFont="1" applyBorder="1" applyAlignment="1">
      <alignment horizontal="center"/>
    </xf>
    <xf numFmtId="179" fontId="1" fillId="0" borderId="10" xfId="0" applyNumberFormat="1" applyFont="1" applyBorder="1" applyAlignment="1">
      <alignment horizontal="left"/>
    </xf>
    <xf numFmtId="179" fontId="2" fillId="0" borderId="41" xfId="0" applyNumberFormat="1" applyFont="1" applyBorder="1" applyAlignment="1">
      <alignment horizontal="right"/>
    </xf>
    <xf numFmtId="179" fontId="2" fillId="0" borderId="42" xfId="0" applyNumberFormat="1" applyFont="1" applyBorder="1" applyAlignment="1">
      <alignment horizontal="right"/>
    </xf>
    <xf numFmtId="179" fontId="2" fillId="0" borderId="52" xfId="0" applyNumberFormat="1" applyFont="1" applyBorder="1" applyAlignment="1">
      <alignment horizontal="right"/>
    </xf>
    <xf numFmtId="179" fontId="1" fillId="0" borderId="49" xfId="0" applyNumberFormat="1" applyFont="1" applyBorder="1" applyAlignment="1">
      <alignment horizontal="left"/>
    </xf>
    <xf numFmtId="0" fontId="1" fillId="0" borderId="53" xfId="0" applyFont="1" applyBorder="1" applyAlignment="1">
      <alignment horizontal="left" vertical="center"/>
    </xf>
    <xf numFmtId="179" fontId="2" fillId="0" borderId="53" xfId="0" applyNumberFormat="1" applyFont="1" applyBorder="1" applyAlignment="1">
      <alignment horizontal="right" vertical="center"/>
    </xf>
    <xf numFmtId="179" fontId="1" fillId="0" borderId="54" xfId="0" applyNumberFormat="1" applyFont="1" applyBorder="1" applyAlignment="1">
      <alignment horizontal="left" vertical="center"/>
    </xf>
    <xf numFmtId="179" fontId="1" fillId="0" borderId="53" xfId="0" applyNumberFormat="1" applyFont="1" applyBorder="1" applyAlignment="1">
      <alignment horizontal="left" vertical="center"/>
    </xf>
    <xf numFmtId="179" fontId="2" fillId="0" borderId="16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79" fontId="2" fillId="0" borderId="49" xfId="0" applyNumberFormat="1" applyFont="1" applyBorder="1" applyAlignment="1">
      <alignment horizontal="right"/>
    </xf>
    <xf numFmtId="179" fontId="2" fillId="0" borderId="55" xfId="0" applyNumberFormat="1" applyFont="1" applyBorder="1" applyAlignment="1">
      <alignment horizontal="right"/>
    </xf>
    <xf numFmtId="213" fontId="2" fillId="0" borderId="28" xfId="0" applyNumberFormat="1" applyFont="1" applyBorder="1" applyAlignment="1">
      <alignment horizontal="center"/>
    </xf>
    <xf numFmtId="213" fontId="2" fillId="0" borderId="37" xfId="0" applyNumberFormat="1" applyFont="1" applyBorder="1" applyAlignment="1">
      <alignment horizontal="center"/>
    </xf>
    <xf numFmtId="179" fontId="2" fillId="0" borderId="28" xfId="0" applyNumberFormat="1" applyFont="1" applyBorder="1" applyAlignment="1">
      <alignment horizontal="center"/>
    </xf>
    <xf numFmtId="179" fontId="2" fillId="0" borderId="37" xfId="0" applyNumberFormat="1" applyFont="1" applyBorder="1" applyAlignment="1">
      <alignment horizontal="center"/>
    </xf>
    <xf numFmtId="179" fontId="2" fillId="0" borderId="38" xfId="0" applyNumberFormat="1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179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4" xfId="0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left"/>
    </xf>
    <xf numFmtId="179" fontId="2" fillId="0" borderId="12" xfId="0" applyNumberFormat="1" applyFont="1" applyBorder="1" applyAlignment="1">
      <alignment horizontal="right"/>
    </xf>
    <xf numFmtId="179" fontId="1" fillId="0" borderId="3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76200</xdr:rowOff>
    </xdr:from>
    <xdr:to>
      <xdr:col>11</xdr:col>
      <xdr:colOff>0</xdr:colOff>
      <xdr:row>7</xdr:row>
      <xdr:rowOff>76200</xdr:rowOff>
    </xdr:to>
    <xdr:pic>
      <xdr:nvPicPr>
        <xdr:cNvPr id="1" name="Picture 1" descr="Escudo de Boliv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7650"/>
          <a:ext cx="1143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</xdr:row>
      <xdr:rowOff>142875</xdr:rowOff>
    </xdr:from>
    <xdr:to>
      <xdr:col>12</xdr:col>
      <xdr:colOff>66675</xdr:colOff>
      <xdr:row>11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0025" y="1285875"/>
          <a:ext cx="16764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REPÚBLICA DE BOLIVIA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MINISTERIO DE TRABAJO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142875</xdr:colOff>
      <xdr:row>3</xdr:row>
      <xdr:rowOff>76200</xdr:rowOff>
    </xdr:from>
    <xdr:to>
      <xdr:col>28</xdr:col>
      <xdr:colOff>28575</xdr:colOff>
      <xdr:row>6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05025" y="571500"/>
          <a:ext cx="21717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FINIQUITO</a:t>
          </a:r>
          <a:r>
            <a:rPr lang="en-US" cap="none" sz="3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32</xdr:col>
      <xdr:colOff>104775</xdr:colOff>
      <xdr:row>3</xdr:row>
      <xdr:rowOff>133350</xdr:rowOff>
    </xdr:from>
    <xdr:to>
      <xdr:col>37</xdr:col>
      <xdr:colOff>123825</xdr:colOff>
      <xdr:row>7</xdr:row>
      <xdr:rowOff>0</xdr:rowOff>
    </xdr:to>
    <xdr:pic>
      <xdr:nvPicPr>
        <xdr:cNvPr id="4" name="Picture 4" descr="LogoMT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628650"/>
          <a:ext cx="819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114300</xdr:colOff>
      <xdr:row>7</xdr:row>
      <xdr:rowOff>152400</xdr:rowOff>
    </xdr:from>
    <xdr:to>
      <xdr:col>41</xdr:col>
      <xdr:colOff>76200</xdr:colOff>
      <xdr:row>11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362450" y="1295400"/>
          <a:ext cx="1981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DIRECCIÓN GENERAL DE TRABAJO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2</xdr:col>
      <xdr:colOff>142875</xdr:colOff>
      <xdr:row>85</xdr:row>
      <xdr:rowOff>104775</xdr:rowOff>
    </xdr:from>
    <xdr:to>
      <xdr:col>30</xdr:col>
      <xdr:colOff>133350</xdr:colOff>
      <xdr:row>103</xdr:row>
      <xdr:rowOff>180975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16973550"/>
          <a:ext cx="4257675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76200</xdr:rowOff>
    </xdr:from>
    <xdr:to>
      <xdr:col>11</xdr:col>
      <xdr:colOff>0</xdr:colOff>
      <xdr:row>7</xdr:row>
      <xdr:rowOff>76200</xdr:rowOff>
    </xdr:to>
    <xdr:pic>
      <xdr:nvPicPr>
        <xdr:cNvPr id="1" name="Picture 1" descr="Escudo de Boliv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7650"/>
          <a:ext cx="1143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</xdr:row>
      <xdr:rowOff>142875</xdr:rowOff>
    </xdr:from>
    <xdr:to>
      <xdr:col>12</xdr:col>
      <xdr:colOff>66675</xdr:colOff>
      <xdr:row>11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0025" y="1285875"/>
          <a:ext cx="16764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REPÚBLICA DE BOLIVIA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MINISTERIO DE TRABAJO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142875</xdr:colOff>
      <xdr:row>3</xdr:row>
      <xdr:rowOff>76200</xdr:rowOff>
    </xdr:from>
    <xdr:to>
      <xdr:col>28</xdr:col>
      <xdr:colOff>28575</xdr:colOff>
      <xdr:row>6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05025" y="571500"/>
          <a:ext cx="21717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FINIQUITO</a:t>
          </a:r>
          <a:r>
            <a:rPr lang="en-US" cap="none" sz="3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32</xdr:col>
      <xdr:colOff>104775</xdr:colOff>
      <xdr:row>3</xdr:row>
      <xdr:rowOff>133350</xdr:rowOff>
    </xdr:from>
    <xdr:to>
      <xdr:col>37</xdr:col>
      <xdr:colOff>123825</xdr:colOff>
      <xdr:row>7</xdr:row>
      <xdr:rowOff>0</xdr:rowOff>
    </xdr:to>
    <xdr:pic>
      <xdr:nvPicPr>
        <xdr:cNvPr id="4" name="Picture 4" descr="LogoMT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628650"/>
          <a:ext cx="809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114300</xdr:colOff>
      <xdr:row>7</xdr:row>
      <xdr:rowOff>152400</xdr:rowOff>
    </xdr:from>
    <xdr:to>
      <xdr:col>41</xdr:col>
      <xdr:colOff>76200</xdr:colOff>
      <xdr:row>11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362450" y="1295400"/>
          <a:ext cx="1971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DIRECCIÓN GENERAL DE TRABAJO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2</xdr:col>
      <xdr:colOff>142875</xdr:colOff>
      <xdr:row>85</xdr:row>
      <xdr:rowOff>104775</xdr:rowOff>
    </xdr:from>
    <xdr:to>
      <xdr:col>30</xdr:col>
      <xdr:colOff>133350</xdr:colOff>
      <xdr:row>103</xdr:row>
      <xdr:rowOff>180975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16973550"/>
          <a:ext cx="4257675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4">
      <selection activeCell="J15" sqref="J15"/>
    </sheetView>
  </sheetViews>
  <sheetFormatPr defaultColWidth="11.421875" defaultRowHeight="12.75"/>
  <cols>
    <col min="1" max="1" width="24.140625" style="0" customWidth="1"/>
    <col min="2" max="2" width="2.140625" style="0" customWidth="1"/>
    <col min="3" max="3" width="15.57421875" style="0" customWidth="1"/>
    <col min="5" max="5" width="14.8515625" style="0" customWidth="1"/>
    <col min="6" max="6" width="8.57421875" style="0" customWidth="1"/>
    <col min="7" max="7" width="11.421875" style="0" customWidth="1"/>
  </cols>
  <sheetData>
    <row r="2" ht="12.75">
      <c r="A2" s="36"/>
    </row>
    <row r="4" spans="1:3" ht="12.75">
      <c r="A4" s="36"/>
      <c r="B4" s="36"/>
      <c r="C4" s="36"/>
    </row>
    <row r="8" spans="1:7" ht="18">
      <c r="A8" s="49" t="s">
        <v>64</v>
      </c>
      <c r="B8" s="49"/>
      <c r="C8" s="49"/>
      <c r="D8" s="49"/>
      <c r="E8" s="49"/>
      <c r="F8" s="49"/>
      <c r="G8" s="49"/>
    </row>
    <row r="10" spans="1:7" s="47" customFormat="1" ht="25.5">
      <c r="A10" s="46"/>
      <c r="C10" s="47" t="s">
        <v>65</v>
      </c>
      <c r="D10" s="48" t="s">
        <v>96</v>
      </c>
      <c r="E10" s="48" t="s">
        <v>97</v>
      </c>
      <c r="F10" s="48" t="s">
        <v>98</v>
      </c>
      <c r="G10" s="47" t="s">
        <v>66</v>
      </c>
    </row>
    <row r="11" spans="3:7" ht="12.75">
      <c r="C11" s="44" t="s">
        <v>108</v>
      </c>
      <c r="D11" s="37">
        <v>9168</v>
      </c>
      <c r="E11" s="37">
        <f>2000*3*0.34</f>
        <v>2040.0000000000002</v>
      </c>
      <c r="F11" s="37">
        <v>0</v>
      </c>
      <c r="G11" s="37">
        <f>SUM(D11:F11)</f>
        <v>11208</v>
      </c>
    </row>
    <row r="12" spans="3:7" ht="12.75">
      <c r="C12" s="44" t="s">
        <v>109</v>
      </c>
      <c r="D12" s="37">
        <v>9168</v>
      </c>
      <c r="E12" s="37">
        <f>2000*3*0.34</f>
        <v>2040.0000000000002</v>
      </c>
      <c r="F12" s="37">
        <v>0</v>
      </c>
      <c r="G12" s="37">
        <f>SUM(D12:F12)</f>
        <v>11208</v>
      </c>
    </row>
    <row r="13" spans="3:7" ht="12.75">
      <c r="C13" s="45" t="s">
        <v>110</v>
      </c>
      <c r="D13" s="37">
        <v>9168</v>
      </c>
      <c r="E13" s="37">
        <f>2000*3*0.34</f>
        <v>2040.0000000000002</v>
      </c>
      <c r="F13" s="37">
        <v>0</v>
      </c>
      <c r="G13" s="37">
        <f>SUM(D13:F13)</f>
        <v>11208</v>
      </c>
    </row>
    <row r="14" spans="1:7" ht="13.5" thickBot="1">
      <c r="A14" s="36" t="s">
        <v>67</v>
      </c>
      <c r="G14" s="38">
        <f>SUM(G11:G13)</f>
        <v>33624</v>
      </c>
    </row>
    <row r="15" spans="1:4" ht="13.5" thickTop="1">
      <c r="A15" s="36"/>
      <c r="D15" s="39"/>
    </row>
    <row r="16" spans="1:4" ht="12.75">
      <c r="A16" s="36" t="s">
        <v>68</v>
      </c>
      <c r="D16" s="39">
        <f>+G14/3</f>
        <v>11208</v>
      </c>
    </row>
    <row r="17" spans="5:7" ht="12.75">
      <c r="E17" s="40" t="s">
        <v>69</v>
      </c>
      <c r="F17" s="40" t="s">
        <v>70</v>
      </c>
      <c r="G17" s="40" t="s">
        <v>71</v>
      </c>
    </row>
    <row r="18" spans="1:7" ht="12.75">
      <c r="A18" t="s">
        <v>72</v>
      </c>
      <c r="B18" t="s">
        <v>73</v>
      </c>
      <c r="C18" t="s">
        <v>74</v>
      </c>
      <c r="E18" s="40"/>
      <c r="F18" s="40">
        <v>12</v>
      </c>
      <c r="G18" s="40"/>
    </row>
    <row r="19" spans="1:7" ht="12.75">
      <c r="A19" t="s">
        <v>75</v>
      </c>
      <c r="B19" t="s">
        <v>73</v>
      </c>
      <c r="C19" s="41">
        <v>35927</v>
      </c>
      <c r="E19" s="40">
        <v>2018</v>
      </c>
      <c r="F19" s="40">
        <v>4</v>
      </c>
      <c r="G19" s="40">
        <v>15</v>
      </c>
    </row>
    <row r="20" spans="1:7" ht="12.75">
      <c r="A20" t="s">
        <v>76</v>
      </c>
      <c r="B20" t="s">
        <v>73</v>
      </c>
      <c r="C20" s="41">
        <v>43205</v>
      </c>
      <c r="E20" s="40">
        <v>1998</v>
      </c>
      <c r="F20" s="40">
        <v>5</v>
      </c>
      <c r="G20" s="40">
        <v>12</v>
      </c>
    </row>
    <row r="21" spans="1:7" ht="12.75">
      <c r="A21" t="s">
        <v>77</v>
      </c>
      <c r="B21" t="s">
        <v>73</v>
      </c>
      <c r="C21" t="s">
        <v>78</v>
      </c>
      <c r="E21" s="40">
        <f>+E19-1-E20</f>
        <v>19</v>
      </c>
      <c r="F21" s="40">
        <f>+F18+F19-F20</f>
        <v>11</v>
      </c>
      <c r="G21" s="40">
        <f>+G18+G19-G20+1</f>
        <v>4</v>
      </c>
    </row>
    <row r="22" spans="1:3" ht="12.75">
      <c r="A22" t="s">
        <v>79</v>
      </c>
      <c r="B22" t="s">
        <v>73</v>
      </c>
      <c r="C22" t="s">
        <v>101</v>
      </c>
    </row>
    <row r="23" spans="1:3" ht="12.75">
      <c r="A23" t="s">
        <v>80</v>
      </c>
      <c r="B23" t="s">
        <v>73</v>
      </c>
      <c r="C23" s="42" t="s">
        <v>111</v>
      </c>
    </row>
    <row r="24" spans="1:2" ht="12.75">
      <c r="A24" t="s">
        <v>81</v>
      </c>
      <c r="B24" t="s">
        <v>73</v>
      </c>
    </row>
    <row r="25" ht="12.75">
      <c r="A25" s="36" t="s">
        <v>82</v>
      </c>
    </row>
    <row r="26" spans="1:4" ht="12.75">
      <c r="A26" s="42" t="s">
        <v>83</v>
      </c>
      <c r="B26" s="42" t="s">
        <v>73</v>
      </c>
      <c r="C26" t="s">
        <v>84</v>
      </c>
      <c r="D26">
        <f>+E21</f>
        <v>19</v>
      </c>
    </row>
    <row r="27" spans="1:4" ht="12.75">
      <c r="A27" s="42"/>
      <c r="B27" s="42"/>
      <c r="C27" t="s">
        <v>85</v>
      </c>
      <c r="D27">
        <f>+F21</f>
        <v>11</v>
      </c>
    </row>
    <row r="28" spans="1:4" ht="12.75">
      <c r="A28" s="42"/>
      <c r="B28" s="42"/>
      <c r="C28" t="s">
        <v>86</v>
      </c>
      <c r="D28">
        <f>+G21</f>
        <v>4</v>
      </c>
    </row>
    <row r="29" spans="1:2" ht="12.75">
      <c r="A29" s="42"/>
      <c r="B29" s="42"/>
    </row>
    <row r="30" spans="1:3" ht="21" customHeight="1">
      <c r="A30" t="s">
        <v>87</v>
      </c>
      <c r="B30" t="s">
        <v>73</v>
      </c>
      <c r="C30" s="37">
        <f>+D16*3</f>
        <v>33624</v>
      </c>
    </row>
    <row r="31" spans="1:3" ht="21" customHeight="1">
      <c r="A31" t="s">
        <v>88</v>
      </c>
      <c r="B31" t="s">
        <v>73</v>
      </c>
      <c r="C31" s="37">
        <f>(D16*E21)+(D16/12*F21)+(D16/360*G21)</f>
        <v>223350.53333333333</v>
      </c>
    </row>
    <row r="32" spans="1:3" ht="21" customHeight="1">
      <c r="A32" t="s">
        <v>89</v>
      </c>
      <c r="B32" t="s">
        <v>73</v>
      </c>
      <c r="C32" s="37">
        <f>+D16/360*105</f>
        <v>3269</v>
      </c>
    </row>
    <row r="33" spans="1:4" ht="21" customHeight="1">
      <c r="A33" t="s">
        <v>90</v>
      </c>
      <c r="B33" t="s">
        <v>73</v>
      </c>
      <c r="C33" s="37">
        <f>+D16/30*30</f>
        <v>11208</v>
      </c>
      <c r="D33" s="43" t="s">
        <v>103</v>
      </c>
    </row>
    <row r="34" spans="1:7" ht="21" customHeight="1">
      <c r="A34" t="s">
        <v>91</v>
      </c>
      <c r="B34" t="s">
        <v>73</v>
      </c>
      <c r="C34" s="37">
        <f>+D16/30*28</f>
        <v>10460.800000000001</v>
      </c>
      <c r="D34" s="43" t="s">
        <v>104</v>
      </c>
      <c r="G34" s="37"/>
    </row>
    <row r="35" spans="1:3" ht="21" customHeight="1">
      <c r="A35" t="s">
        <v>92</v>
      </c>
      <c r="B35" t="s">
        <v>73</v>
      </c>
      <c r="C35" s="37">
        <v>0</v>
      </c>
    </row>
    <row r="36" ht="21" customHeight="1" thickBot="1">
      <c r="C36" s="38">
        <f>+C30+C32+C31+C33+C34</f>
        <v>281912.3333333333</v>
      </c>
    </row>
    <row r="37" spans="1:4" ht="21" customHeight="1" thickTop="1">
      <c r="A37" t="s">
        <v>93</v>
      </c>
      <c r="B37" t="s">
        <v>73</v>
      </c>
      <c r="C37" s="37">
        <f>(C33+C34)*0.13</f>
        <v>2816.9440000000004</v>
      </c>
      <c r="D37" t="s">
        <v>94</v>
      </c>
    </row>
    <row r="38" ht="21" customHeight="1" thickBot="1">
      <c r="C38" s="38">
        <f>+C36-C37</f>
        <v>279095.3893333333</v>
      </c>
    </row>
    <row r="39" ht="13.5" thickTop="1"/>
  </sheetData>
  <sheetProtection/>
  <mergeCells count="1">
    <mergeCell ref="A8:G8"/>
  </mergeCells>
  <printOptions/>
  <pageMargins left="0.7874015748031497" right="0.7874015748031497" top="0.9587007874015747" bottom="0.984251968503937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7"/>
  <sheetViews>
    <sheetView zoomScale="120" zoomScaleNormal="120" zoomScalePageLayoutView="0" workbookViewId="0" topLeftCell="A37">
      <selection activeCell="W27" sqref="W27:AA27"/>
    </sheetView>
  </sheetViews>
  <sheetFormatPr defaultColWidth="11.421875" defaultRowHeight="12.75"/>
  <cols>
    <col min="1" max="1" width="2.00390625" style="0" customWidth="1"/>
    <col min="2" max="33" width="2.28125" style="0" customWidth="1"/>
    <col min="34" max="34" width="2.8515625" style="0" customWidth="1"/>
    <col min="35" max="41" width="2.28125" style="0" customWidth="1"/>
    <col min="42" max="42" width="2.00390625" style="0" customWidth="1"/>
    <col min="43" max="58" width="2.28125" style="0" customWidth="1"/>
    <col min="59" max="63" width="3.421875" style="0" customWidth="1"/>
  </cols>
  <sheetData>
    <row r="1" spans="1:42" ht="13.5" customHeight="1" thickTop="1">
      <c r="A1" s="1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15"/>
    </row>
    <row r="2" spans="1:42" ht="12.75">
      <c r="A2" s="1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17"/>
    </row>
    <row r="3" spans="1:42" ht="12.75">
      <c r="A3" s="16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17"/>
    </row>
    <row r="4" spans="1:42" ht="12.75">
      <c r="A4" s="16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17"/>
    </row>
    <row r="5" spans="1:42" ht="12.75">
      <c r="A5" s="16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17"/>
    </row>
    <row r="6" spans="1:42" ht="12.75">
      <c r="A6" s="16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17"/>
    </row>
    <row r="7" spans="1:42" ht="12.75">
      <c r="A7" s="1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17"/>
    </row>
    <row r="8" spans="1:42" ht="12.75">
      <c r="A8" s="1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17"/>
    </row>
    <row r="9" spans="1:42" ht="12.75">
      <c r="A9" s="16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17"/>
    </row>
    <row r="10" spans="1:42" ht="12.75">
      <c r="A10" s="16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7"/>
    </row>
    <row r="11" spans="1:42" ht="12.75">
      <c r="A11" s="16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7"/>
    </row>
    <row r="12" spans="1:42" ht="14.25" customHeight="1" thickBot="1">
      <c r="A12" s="18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0"/>
    </row>
    <row r="13" spans="1:42" s="12" customFormat="1" ht="24" customHeight="1" thickBot="1" thickTop="1">
      <c r="A13" s="26"/>
      <c r="B13" s="74" t="s">
        <v>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27"/>
    </row>
    <row r="14" spans="1:42" ht="9.75" customHeight="1" thickBot="1" thickTop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5"/>
    </row>
    <row r="15" spans="1:42" ht="15.75" customHeight="1">
      <c r="A15" s="16"/>
      <c r="B15" s="75" t="s">
        <v>0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2">
        <v>1</v>
      </c>
      <c r="AO15" s="3">
        <v>2</v>
      </c>
      <c r="AP15" s="21"/>
    </row>
    <row r="16" spans="1:42" ht="15.75" customHeight="1" thickBot="1">
      <c r="A16" s="16"/>
      <c r="B16" s="68" t="s">
        <v>1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4"/>
      <c r="V16" s="4"/>
      <c r="W16" s="69" t="s">
        <v>9</v>
      </c>
      <c r="X16" s="69"/>
      <c r="Y16" s="69"/>
      <c r="Z16" s="69"/>
      <c r="AA16" s="69"/>
      <c r="AB16" s="69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1"/>
      <c r="AP16" s="22"/>
    </row>
    <row r="17" spans="1:42" ht="15.75" customHeight="1">
      <c r="A17" s="16"/>
      <c r="B17" s="77" t="s">
        <v>2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82" t="s">
        <v>61</v>
      </c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4"/>
      <c r="AN17" s="6">
        <v>1</v>
      </c>
      <c r="AO17" s="7">
        <v>2</v>
      </c>
      <c r="AP17" s="21"/>
    </row>
    <row r="18" spans="1:42" ht="15.75" customHeight="1">
      <c r="A18" s="16"/>
      <c r="B18" s="62" t="s">
        <v>3</v>
      </c>
      <c r="C18" s="63"/>
      <c r="D18" s="63"/>
      <c r="E18" s="63"/>
      <c r="F18" s="63"/>
      <c r="G18" s="63"/>
      <c r="H18" s="63"/>
      <c r="I18" s="63"/>
      <c r="J18" s="70"/>
      <c r="K18" s="71"/>
      <c r="L18" s="71"/>
      <c r="M18" s="71"/>
      <c r="N18" s="71"/>
      <c r="O18" s="71"/>
      <c r="P18" s="71"/>
      <c r="Q18" s="71"/>
      <c r="R18" s="71"/>
      <c r="S18" s="72"/>
      <c r="T18" s="8"/>
      <c r="U18" s="63" t="s">
        <v>10</v>
      </c>
      <c r="V18" s="63"/>
      <c r="W18" s="63"/>
      <c r="X18" s="73"/>
      <c r="Y18" s="73"/>
      <c r="Z18" s="8"/>
      <c r="AA18" s="63" t="s">
        <v>9</v>
      </c>
      <c r="AB18" s="63"/>
      <c r="AC18" s="63"/>
      <c r="AD18" s="63"/>
      <c r="AE18" s="63"/>
      <c r="AF18" s="64"/>
      <c r="AG18" s="64"/>
      <c r="AH18" s="64"/>
      <c r="AI18" s="64"/>
      <c r="AJ18" s="64"/>
      <c r="AK18" s="64"/>
      <c r="AL18" s="64"/>
      <c r="AM18" s="64"/>
      <c r="AN18" s="64"/>
      <c r="AO18" s="65"/>
      <c r="AP18" s="22"/>
    </row>
    <row r="19" spans="1:42" ht="15.75" customHeight="1">
      <c r="A19" s="16"/>
      <c r="B19" s="62" t="s">
        <v>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 t="s">
        <v>62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8"/>
      <c r="AO19" s="9"/>
      <c r="AP19" s="22"/>
    </row>
    <row r="20" spans="1:42" ht="15.75" customHeight="1" thickBot="1">
      <c r="A20" s="16"/>
      <c r="B20" s="66" t="s">
        <v>5</v>
      </c>
      <c r="C20" s="67"/>
      <c r="D20" s="67"/>
      <c r="E20" s="89"/>
      <c r="F20" s="89"/>
      <c r="G20" s="89"/>
      <c r="H20" s="89"/>
      <c r="I20" s="89"/>
      <c r="J20" s="89"/>
      <c r="K20" s="89"/>
      <c r="L20" s="89"/>
      <c r="M20" s="89"/>
      <c r="N20" s="67" t="s">
        <v>11</v>
      </c>
      <c r="O20" s="67"/>
      <c r="P20" s="67"/>
      <c r="Q20" s="67"/>
      <c r="R20" s="67"/>
      <c r="S20" s="67"/>
      <c r="T20" s="67"/>
      <c r="U20" s="67"/>
      <c r="V20" s="67"/>
      <c r="W20" s="90"/>
      <c r="X20" s="91"/>
      <c r="Y20" s="91"/>
      <c r="Z20" s="91"/>
      <c r="AA20" s="91"/>
      <c r="AB20" s="67" t="s">
        <v>12</v>
      </c>
      <c r="AC20" s="67"/>
      <c r="AD20" s="67"/>
      <c r="AE20" s="67"/>
      <c r="AF20" s="67"/>
      <c r="AG20" s="67"/>
      <c r="AH20" s="67"/>
      <c r="AI20" s="67"/>
      <c r="AJ20" s="67"/>
      <c r="AK20" s="90"/>
      <c r="AL20" s="91"/>
      <c r="AM20" s="91"/>
      <c r="AN20" s="91"/>
      <c r="AO20" s="97"/>
      <c r="AP20" s="21"/>
    </row>
    <row r="21" spans="1:42" ht="15.75" customHeight="1">
      <c r="A21" s="16"/>
      <c r="B21" s="75" t="s">
        <v>6</v>
      </c>
      <c r="C21" s="76"/>
      <c r="D21" s="76"/>
      <c r="E21" s="76"/>
      <c r="F21" s="76"/>
      <c r="G21" s="76"/>
      <c r="H21" s="76"/>
      <c r="I21" s="76"/>
      <c r="J21" s="76"/>
      <c r="K21" s="76"/>
      <c r="L21" s="85" t="s">
        <v>63</v>
      </c>
      <c r="M21" s="85"/>
      <c r="N21" s="85"/>
      <c r="O21" s="85"/>
      <c r="P21" s="85"/>
      <c r="Q21" s="85"/>
      <c r="R21" s="85"/>
      <c r="S21" s="85"/>
      <c r="T21" s="85"/>
      <c r="U21" s="85"/>
      <c r="V21" s="76" t="s">
        <v>13</v>
      </c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86">
        <f>+LIQ!D16</f>
        <v>11208</v>
      </c>
      <c r="AI21" s="87"/>
      <c r="AJ21" s="87"/>
      <c r="AK21" s="87"/>
      <c r="AL21" s="87"/>
      <c r="AM21" s="87"/>
      <c r="AN21" s="88"/>
      <c r="AO21" s="10"/>
      <c r="AP21" s="22"/>
    </row>
    <row r="22" spans="1:42" ht="15.75" customHeight="1" thickBot="1">
      <c r="A22" s="16"/>
      <c r="B22" s="68" t="s">
        <v>7</v>
      </c>
      <c r="C22" s="69"/>
      <c r="D22" s="69"/>
      <c r="E22" s="69"/>
      <c r="F22" s="69"/>
      <c r="G22" s="69"/>
      <c r="H22" s="69"/>
      <c r="I22" s="69"/>
      <c r="J22" s="69"/>
      <c r="K22" s="69"/>
      <c r="L22" s="92">
        <f>+LIQ!D26</f>
        <v>19</v>
      </c>
      <c r="M22" s="93"/>
      <c r="N22" s="93"/>
      <c r="O22" s="94"/>
      <c r="P22" s="95" t="s">
        <v>14</v>
      </c>
      <c r="Q22" s="95"/>
      <c r="R22" s="95"/>
      <c r="S22" s="95"/>
      <c r="T22" s="92">
        <f>+LIQ!D27</f>
        <v>11</v>
      </c>
      <c r="U22" s="93"/>
      <c r="V22" s="93"/>
      <c r="W22" s="94"/>
      <c r="X22" s="95" t="s">
        <v>15</v>
      </c>
      <c r="Y22" s="95"/>
      <c r="Z22" s="95"/>
      <c r="AA22" s="95"/>
      <c r="AB22" s="92">
        <f>+LIQ!D28</f>
        <v>4</v>
      </c>
      <c r="AC22" s="93"/>
      <c r="AD22" s="93"/>
      <c r="AE22" s="94"/>
      <c r="AF22" s="95" t="s">
        <v>16</v>
      </c>
      <c r="AG22" s="95"/>
      <c r="AH22" s="95"/>
      <c r="AI22" s="95"/>
      <c r="AJ22" s="96"/>
      <c r="AK22" s="96"/>
      <c r="AL22" s="96"/>
      <c r="AM22" s="96"/>
      <c r="AN22" s="4"/>
      <c r="AO22" s="5"/>
      <c r="AP22" s="22"/>
    </row>
    <row r="23" spans="1:42" ht="9.75" customHeight="1" thickBo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20"/>
    </row>
    <row r="24" spans="1:42" s="11" customFormat="1" ht="24" customHeight="1" thickBot="1" thickTop="1">
      <c r="A24" s="28"/>
      <c r="B24" s="74" t="s">
        <v>38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27"/>
    </row>
    <row r="25" spans="1:42" ht="9.75" customHeight="1" thickBot="1" thickTop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5"/>
    </row>
    <row r="26" spans="1:42" ht="15.75" customHeight="1">
      <c r="A26" s="16"/>
      <c r="B26" s="98" t="s">
        <v>17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104" t="str">
        <f>+LIQ!C11</f>
        <v>ENERO 2018</v>
      </c>
      <c r="O26" s="104"/>
      <c r="P26" s="104"/>
      <c r="Q26" s="104"/>
      <c r="R26" s="104"/>
      <c r="S26" s="104"/>
      <c r="T26" s="104"/>
      <c r="U26" s="104" t="str">
        <f>+LIQ!C12</f>
        <v>FEBRERO 2018</v>
      </c>
      <c r="V26" s="104"/>
      <c r="W26" s="104"/>
      <c r="X26" s="104"/>
      <c r="Y26" s="104"/>
      <c r="Z26" s="104"/>
      <c r="AA26" s="104"/>
      <c r="AB26" s="104" t="str">
        <f>+LIQ!C13</f>
        <v>MARZO 2018</v>
      </c>
      <c r="AC26" s="104"/>
      <c r="AD26" s="104"/>
      <c r="AE26" s="104"/>
      <c r="AF26" s="104"/>
      <c r="AG26" s="104"/>
      <c r="AH26" s="104"/>
      <c r="AI26" s="105" t="s">
        <v>19</v>
      </c>
      <c r="AJ26" s="105"/>
      <c r="AK26" s="105"/>
      <c r="AL26" s="105"/>
      <c r="AM26" s="105"/>
      <c r="AN26" s="105"/>
      <c r="AO26" s="106"/>
      <c r="AP26" s="17"/>
    </row>
    <row r="27" spans="1:42" ht="15.75" customHeight="1">
      <c r="A27" s="16"/>
      <c r="B27" s="100" t="s">
        <v>32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10" t="s">
        <v>33</v>
      </c>
      <c r="O27" s="110"/>
      <c r="P27" s="107">
        <f>+LIQ!G11</f>
        <v>11208</v>
      </c>
      <c r="Q27" s="108"/>
      <c r="R27" s="108"/>
      <c r="S27" s="108"/>
      <c r="T27" s="109"/>
      <c r="U27" s="110" t="s">
        <v>33</v>
      </c>
      <c r="V27" s="110"/>
      <c r="W27" s="107">
        <f>+LIQ!G12</f>
        <v>11208</v>
      </c>
      <c r="X27" s="108"/>
      <c r="Y27" s="108"/>
      <c r="Z27" s="108"/>
      <c r="AA27" s="109"/>
      <c r="AB27" s="110" t="s">
        <v>33</v>
      </c>
      <c r="AC27" s="110"/>
      <c r="AD27" s="107">
        <f>+LIQ!G13</f>
        <v>11208</v>
      </c>
      <c r="AE27" s="108"/>
      <c r="AF27" s="108"/>
      <c r="AG27" s="108"/>
      <c r="AH27" s="109"/>
      <c r="AI27" s="111" t="s">
        <v>33</v>
      </c>
      <c r="AJ27" s="111"/>
      <c r="AK27" s="117">
        <f>+P27+W27+AD27</f>
        <v>33624</v>
      </c>
      <c r="AL27" s="118"/>
      <c r="AM27" s="118"/>
      <c r="AN27" s="118"/>
      <c r="AO27" s="119"/>
      <c r="AP27" s="17"/>
    </row>
    <row r="28" spans="1:42" ht="29.25" customHeight="1">
      <c r="A28" s="16"/>
      <c r="B28" s="102" t="s">
        <v>18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20"/>
      <c r="AJ28" s="120"/>
      <c r="AK28" s="120"/>
      <c r="AL28" s="120"/>
      <c r="AM28" s="120"/>
      <c r="AN28" s="120"/>
      <c r="AO28" s="121"/>
      <c r="AP28" s="17"/>
    </row>
    <row r="29" spans="1:42" ht="15.75" customHeight="1">
      <c r="A29" s="16"/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  <c r="N29" s="110" t="s">
        <v>33</v>
      </c>
      <c r="O29" s="110"/>
      <c r="P29" s="107"/>
      <c r="Q29" s="108"/>
      <c r="R29" s="108"/>
      <c r="S29" s="108"/>
      <c r="T29" s="109"/>
      <c r="U29" s="110" t="s">
        <v>33</v>
      </c>
      <c r="V29" s="110"/>
      <c r="W29" s="107"/>
      <c r="X29" s="108"/>
      <c r="Y29" s="108"/>
      <c r="Z29" s="108"/>
      <c r="AA29" s="109"/>
      <c r="AB29" s="110" t="s">
        <v>33</v>
      </c>
      <c r="AC29" s="110"/>
      <c r="AD29" s="107"/>
      <c r="AE29" s="108"/>
      <c r="AF29" s="108"/>
      <c r="AG29" s="108"/>
      <c r="AH29" s="109"/>
      <c r="AI29" s="111" t="s">
        <v>33</v>
      </c>
      <c r="AJ29" s="111"/>
      <c r="AK29" s="117">
        <f>+P29+W29+AD29</f>
        <v>0</v>
      </c>
      <c r="AL29" s="118"/>
      <c r="AM29" s="118"/>
      <c r="AN29" s="118"/>
      <c r="AO29" s="119"/>
      <c r="AP29" s="17"/>
    </row>
    <row r="30" spans="1:42" ht="15.75" customHeight="1">
      <c r="A30" s="16"/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10" t="s">
        <v>33</v>
      </c>
      <c r="O30" s="110"/>
      <c r="P30" s="101"/>
      <c r="Q30" s="101"/>
      <c r="R30" s="101"/>
      <c r="S30" s="101"/>
      <c r="T30" s="101"/>
      <c r="U30" s="110" t="s">
        <v>33</v>
      </c>
      <c r="V30" s="110"/>
      <c r="W30" s="101"/>
      <c r="X30" s="101"/>
      <c r="Y30" s="101"/>
      <c r="Z30" s="101"/>
      <c r="AA30" s="101"/>
      <c r="AB30" s="110" t="s">
        <v>33</v>
      </c>
      <c r="AC30" s="110"/>
      <c r="AD30" s="101"/>
      <c r="AE30" s="101"/>
      <c r="AF30" s="101"/>
      <c r="AG30" s="101"/>
      <c r="AH30" s="101"/>
      <c r="AI30" s="111" t="s">
        <v>33</v>
      </c>
      <c r="AJ30" s="111"/>
      <c r="AK30" s="117">
        <f>+P30+W30+AD30</f>
        <v>0</v>
      </c>
      <c r="AL30" s="118"/>
      <c r="AM30" s="118"/>
      <c r="AN30" s="118"/>
      <c r="AO30" s="119"/>
      <c r="AP30" s="17"/>
    </row>
    <row r="31" spans="1:42" ht="15.75" customHeight="1">
      <c r="A31" s="16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10" t="s">
        <v>33</v>
      </c>
      <c r="O31" s="110"/>
      <c r="P31" s="101"/>
      <c r="Q31" s="101"/>
      <c r="R31" s="101"/>
      <c r="S31" s="101"/>
      <c r="T31" s="101"/>
      <c r="U31" s="110" t="s">
        <v>33</v>
      </c>
      <c r="V31" s="110"/>
      <c r="W31" s="101"/>
      <c r="X31" s="101"/>
      <c r="Y31" s="101"/>
      <c r="Z31" s="101"/>
      <c r="AA31" s="101"/>
      <c r="AB31" s="110" t="s">
        <v>33</v>
      </c>
      <c r="AC31" s="110"/>
      <c r="AD31" s="101"/>
      <c r="AE31" s="101"/>
      <c r="AF31" s="101"/>
      <c r="AG31" s="101"/>
      <c r="AH31" s="101"/>
      <c r="AI31" s="111" t="s">
        <v>33</v>
      </c>
      <c r="AJ31" s="111"/>
      <c r="AK31" s="117">
        <f>+P31+W31+AD31</f>
        <v>0</v>
      </c>
      <c r="AL31" s="118"/>
      <c r="AM31" s="118"/>
      <c r="AN31" s="118"/>
      <c r="AO31" s="119"/>
      <c r="AP31" s="17"/>
    </row>
    <row r="32" spans="1:42" ht="15.75" customHeight="1">
      <c r="A32" s="16"/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10" t="s">
        <v>33</v>
      </c>
      <c r="O32" s="110"/>
      <c r="P32" s="101"/>
      <c r="Q32" s="101"/>
      <c r="R32" s="101"/>
      <c r="S32" s="101"/>
      <c r="T32" s="101"/>
      <c r="U32" s="110" t="s">
        <v>33</v>
      </c>
      <c r="V32" s="110"/>
      <c r="W32" s="101"/>
      <c r="X32" s="101"/>
      <c r="Y32" s="101"/>
      <c r="Z32" s="101"/>
      <c r="AA32" s="101"/>
      <c r="AB32" s="110" t="s">
        <v>33</v>
      </c>
      <c r="AC32" s="110"/>
      <c r="AD32" s="101"/>
      <c r="AE32" s="101"/>
      <c r="AF32" s="101"/>
      <c r="AG32" s="101"/>
      <c r="AH32" s="101"/>
      <c r="AI32" s="111" t="s">
        <v>33</v>
      </c>
      <c r="AJ32" s="111"/>
      <c r="AK32" s="117">
        <f>+P32+W32+AD32</f>
        <v>0</v>
      </c>
      <c r="AL32" s="118"/>
      <c r="AM32" s="118"/>
      <c r="AN32" s="118"/>
      <c r="AO32" s="119"/>
      <c r="AP32" s="17"/>
    </row>
    <row r="33" spans="1:42" ht="15.75" customHeight="1" thickBot="1">
      <c r="A33" s="16"/>
      <c r="B33" s="112" t="s">
        <v>20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 t="s">
        <v>33</v>
      </c>
      <c r="O33" s="113"/>
      <c r="P33" s="107">
        <f>+P27</f>
        <v>11208</v>
      </c>
      <c r="Q33" s="108"/>
      <c r="R33" s="108"/>
      <c r="S33" s="108"/>
      <c r="T33" s="109"/>
      <c r="U33" s="113" t="s">
        <v>33</v>
      </c>
      <c r="V33" s="113"/>
      <c r="W33" s="107">
        <f>+W27</f>
        <v>11208</v>
      </c>
      <c r="X33" s="108"/>
      <c r="Y33" s="108"/>
      <c r="Z33" s="108"/>
      <c r="AA33" s="109"/>
      <c r="AB33" s="113" t="s">
        <v>33</v>
      </c>
      <c r="AC33" s="113"/>
      <c r="AD33" s="107">
        <f>+AD27</f>
        <v>11208</v>
      </c>
      <c r="AE33" s="108"/>
      <c r="AF33" s="108"/>
      <c r="AG33" s="108"/>
      <c r="AH33" s="109"/>
      <c r="AI33" s="126" t="s">
        <v>33</v>
      </c>
      <c r="AJ33" s="126"/>
      <c r="AK33" s="117">
        <f>+AK27+AK29+AK30+AK31+AK32</f>
        <v>33624</v>
      </c>
      <c r="AL33" s="118"/>
      <c r="AM33" s="118"/>
      <c r="AN33" s="118"/>
      <c r="AO33" s="119"/>
      <c r="AP33" s="17"/>
    </row>
    <row r="34" spans="1:42" s="11" customFormat="1" ht="24" customHeight="1" thickBot="1" thickTop="1">
      <c r="A34" s="29"/>
      <c r="B34" s="127" t="s">
        <v>39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9" t="s">
        <v>33</v>
      </c>
      <c r="AJ34" s="130"/>
      <c r="AK34" s="128">
        <f>+AK33/3</f>
        <v>11208</v>
      </c>
      <c r="AL34" s="128"/>
      <c r="AM34" s="128"/>
      <c r="AN34" s="128"/>
      <c r="AO34" s="128"/>
      <c r="AP34" s="30"/>
    </row>
    <row r="35" spans="1:42" ht="9.75" customHeight="1" thickBot="1" thickTop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31"/>
      <c r="AJ35" s="31"/>
      <c r="AK35" s="31"/>
      <c r="AL35" s="31"/>
      <c r="AM35" s="31"/>
      <c r="AN35" s="31"/>
      <c r="AO35" s="31"/>
      <c r="AP35" s="15"/>
    </row>
    <row r="36" spans="1:42" ht="15.75" customHeight="1">
      <c r="A36" s="16"/>
      <c r="B36" s="75" t="s">
        <v>21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122" t="s">
        <v>33</v>
      </c>
      <c r="AJ36" s="122"/>
      <c r="AK36" s="123">
        <f>+AK34*3</f>
        <v>33624</v>
      </c>
      <c r="AL36" s="124"/>
      <c r="AM36" s="124"/>
      <c r="AN36" s="124"/>
      <c r="AO36" s="125"/>
      <c r="AP36" s="17"/>
    </row>
    <row r="37" spans="1:42" ht="15.75" customHeight="1">
      <c r="A37" s="16"/>
      <c r="B37" s="62" t="s">
        <v>34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 t="s">
        <v>22</v>
      </c>
      <c r="V37" s="63"/>
      <c r="W37" s="135">
        <f>+L22</f>
        <v>19</v>
      </c>
      <c r="X37" s="136"/>
      <c r="Y37" s="63" t="s">
        <v>14</v>
      </c>
      <c r="Z37" s="63"/>
      <c r="AA37" s="63"/>
      <c r="AB37" s="63"/>
      <c r="AC37" s="35" t="s">
        <v>33</v>
      </c>
      <c r="AD37" s="137">
        <f>+AK34*W37</f>
        <v>212952</v>
      </c>
      <c r="AE37" s="138"/>
      <c r="AF37" s="138"/>
      <c r="AG37" s="138"/>
      <c r="AH37" s="139"/>
      <c r="AI37" s="111"/>
      <c r="AJ37" s="111"/>
      <c r="AK37" s="131"/>
      <c r="AL37" s="131"/>
      <c r="AM37" s="131"/>
      <c r="AN37" s="131"/>
      <c r="AO37" s="132"/>
      <c r="AP37" s="17"/>
    </row>
    <row r="38" spans="1:42" ht="15.75" customHeight="1">
      <c r="A38" s="16"/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 t="s">
        <v>22</v>
      </c>
      <c r="V38" s="63"/>
      <c r="W38" s="135">
        <f>+T22</f>
        <v>11</v>
      </c>
      <c r="X38" s="136"/>
      <c r="Y38" s="63" t="s">
        <v>15</v>
      </c>
      <c r="Z38" s="63"/>
      <c r="AA38" s="63"/>
      <c r="AB38" s="63"/>
      <c r="AC38" s="110" t="s">
        <v>33</v>
      </c>
      <c r="AD38" s="110"/>
      <c r="AE38" s="131">
        <f>+AK34/12*W38</f>
        <v>10274</v>
      </c>
      <c r="AF38" s="131"/>
      <c r="AG38" s="131"/>
      <c r="AH38" s="131"/>
      <c r="AI38" s="111"/>
      <c r="AJ38" s="111"/>
      <c r="AK38" s="131"/>
      <c r="AL38" s="131"/>
      <c r="AM38" s="131"/>
      <c r="AN38" s="131"/>
      <c r="AO38" s="132"/>
      <c r="AP38" s="17"/>
    </row>
    <row r="39" spans="1:42" ht="15.75" customHeight="1">
      <c r="A39" s="16"/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 t="s">
        <v>22</v>
      </c>
      <c r="V39" s="63"/>
      <c r="W39" s="135">
        <f>+AB22</f>
        <v>4</v>
      </c>
      <c r="X39" s="136"/>
      <c r="Y39" s="63" t="s">
        <v>35</v>
      </c>
      <c r="Z39" s="63"/>
      <c r="AA39" s="63"/>
      <c r="AB39" s="63"/>
      <c r="AC39" s="110" t="s">
        <v>33</v>
      </c>
      <c r="AD39" s="110"/>
      <c r="AE39" s="131">
        <f>+AK34/360*W39</f>
        <v>124.53333333333333</v>
      </c>
      <c r="AF39" s="131"/>
      <c r="AG39" s="131"/>
      <c r="AH39" s="131"/>
      <c r="AI39" s="111"/>
      <c r="AJ39" s="111"/>
      <c r="AK39" s="131">
        <f>+AE39+AE38+AD37</f>
        <v>223350.53333333333</v>
      </c>
      <c r="AL39" s="131"/>
      <c r="AM39" s="131"/>
      <c r="AN39" s="131"/>
      <c r="AO39" s="132"/>
      <c r="AP39" s="17"/>
    </row>
    <row r="40" spans="1:42" ht="15.75" customHeight="1">
      <c r="A40" s="16"/>
      <c r="B40" s="62" t="s">
        <v>24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 t="s">
        <v>22</v>
      </c>
      <c r="V40" s="63"/>
      <c r="W40" s="73">
        <v>3</v>
      </c>
      <c r="X40" s="73"/>
      <c r="Y40" s="63" t="s">
        <v>23</v>
      </c>
      <c r="Z40" s="63"/>
      <c r="AA40" s="63"/>
      <c r="AB40" s="63"/>
      <c r="AC40" s="140">
        <v>15</v>
      </c>
      <c r="AD40" s="140"/>
      <c r="AE40" s="140"/>
      <c r="AF40" s="63" t="s">
        <v>35</v>
      </c>
      <c r="AG40" s="63"/>
      <c r="AH40" s="63"/>
      <c r="AI40" s="111" t="s">
        <v>33</v>
      </c>
      <c r="AJ40" s="111"/>
      <c r="AK40" s="131">
        <f>(AK34/12*W40)+(AK34/360*AC40)</f>
        <v>3269</v>
      </c>
      <c r="AL40" s="131"/>
      <c r="AM40" s="131"/>
      <c r="AN40" s="131"/>
      <c r="AO40" s="132"/>
      <c r="AP40" s="17"/>
    </row>
    <row r="41" spans="1:42" ht="15.75" customHeight="1">
      <c r="A41" s="16"/>
      <c r="B41" s="62" t="s">
        <v>25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 t="s">
        <v>22</v>
      </c>
      <c r="V41" s="63"/>
      <c r="W41" s="73"/>
      <c r="X41" s="73"/>
      <c r="Y41" s="63" t="s">
        <v>23</v>
      </c>
      <c r="Z41" s="63"/>
      <c r="AA41" s="63"/>
      <c r="AB41" s="63"/>
      <c r="AC41" s="140">
        <v>58</v>
      </c>
      <c r="AD41" s="140"/>
      <c r="AE41" s="140"/>
      <c r="AF41" s="63" t="s">
        <v>35</v>
      </c>
      <c r="AG41" s="63"/>
      <c r="AH41" s="63"/>
      <c r="AI41" s="111" t="s">
        <v>33</v>
      </c>
      <c r="AJ41" s="111"/>
      <c r="AK41" s="131">
        <f>+AK34/30*AC41</f>
        <v>21668.800000000003</v>
      </c>
      <c r="AL41" s="131"/>
      <c r="AM41" s="131"/>
      <c r="AN41" s="131"/>
      <c r="AO41" s="132"/>
      <c r="AP41" s="17"/>
    </row>
    <row r="42" spans="1:42" ht="15.75" customHeight="1">
      <c r="A42" s="16"/>
      <c r="B42" s="62" t="s">
        <v>26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 t="s">
        <v>22</v>
      </c>
      <c r="V42" s="63"/>
      <c r="W42" s="73"/>
      <c r="X42" s="73"/>
      <c r="Y42" s="63" t="s">
        <v>23</v>
      </c>
      <c r="Z42" s="63"/>
      <c r="AA42" s="63"/>
      <c r="AB42" s="63"/>
      <c r="AC42" s="140"/>
      <c r="AD42" s="140"/>
      <c r="AE42" s="140"/>
      <c r="AF42" s="63" t="s">
        <v>35</v>
      </c>
      <c r="AG42" s="63"/>
      <c r="AH42" s="63"/>
      <c r="AI42" s="111" t="s">
        <v>33</v>
      </c>
      <c r="AJ42" s="111"/>
      <c r="AK42" s="131">
        <v>0</v>
      </c>
      <c r="AL42" s="131"/>
      <c r="AM42" s="131"/>
      <c r="AN42" s="131"/>
      <c r="AO42" s="132"/>
      <c r="AP42" s="17"/>
    </row>
    <row r="43" spans="1:42" ht="15.75" customHeight="1">
      <c r="A43" s="16"/>
      <c r="B43" s="62" t="s">
        <v>27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111" t="s">
        <v>33</v>
      </c>
      <c r="AJ43" s="111"/>
      <c r="AK43" s="131">
        <v>0</v>
      </c>
      <c r="AL43" s="131"/>
      <c r="AM43" s="131"/>
      <c r="AN43" s="131"/>
      <c r="AO43" s="132"/>
      <c r="AP43" s="17"/>
    </row>
    <row r="44" spans="1:42" ht="15.75" customHeight="1" thickBot="1">
      <c r="A44" s="18"/>
      <c r="B44" s="143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 t="s">
        <v>36</v>
      </c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 t="s">
        <v>28</v>
      </c>
      <c r="AA44" s="141"/>
      <c r="AB44" s="141"/>
      <c r="AC44" s="141"/>
      <c r="AD44" s="141"/>
      <c r="AE44" s="141"/>
      <c r="AF44" s="142" t="s">
        <v>35</v>
      </c>
      <c r="AG44" s="142"/>
      <c r="AH44" s="142"/>
      <c r="AI44" s="126" t="s">
        <v>33</v>
      </c>
      <c r="AJ44" s="126"/>
      <c r="AK44" s="133">
        <v>0</v>
      </c>
      <c r="AL44" s="133"/>
      <c r="AM44" s="133"/>
      <c r="AN44" s="133"/>
      <c r="AO44" s="134"/>
      <c r="AP44" s="20"/>
    </row>
    <row r="45" spans="1:42" s="11" customFormat="1" ht="24" customHeight="1" thickBot="1" thickTop="1">
      <c r="A45" s="29"/>
      <c r="B45" s="127" t="s">
        <v>29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9" t="s">
        <v>33</v>
      </c>
      <c r="AJ45" s="130"/>
      <c r="AK45" s="128">
        <f>SUM(AK36:AO44)</f>
        <v>281912.3333333333</v>
      </c>
      <c r="AL45" s="128"/>
      <c r="AM45" s="128"/>
      <c r="AN45" s="128"/>
      <c r="AO45" s="128"/>
      <c r="AP45" s="30"/>
    </row>
    <row r="46" spans="1:42" ht="9.75" customHeight="1" thickBot="1" thickTop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5"/>
    </row>
    <row r="47" spans="1:42" ht="15.75" customHeight="1">
      <c r="A47" s="16"/>
      <c r="B47" s="75" t="s">
        <v>30</v>
      </c>
      <c r="C47" s="76"/>
      <c r="D47" s="76"/>
      <c r="E47" s="76"/>
      <c r="F47" s="76"/>
      <c r="G47" s="76"/>
      <c r="H47" s="76"/>
      <c r="I47" s="76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99"/>
      <c r="Y47" s="99"/>
      <c r="Z47" s="149"/>
      <c r="AA47" s="149"/>
      <c r="AB47" s="149"/>
      <c r="AC47" s="149"/>
      <c r="AD47" s="149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51"/>
      <c r="AP47" s="17"/>
    </row>
    <row r="48" spans="1:42" ht="15.75" customHeight="1">
      <c r="A48" s="16"/>
      <c r="B48" s="62"/>
      <c r="C48" s="63"/>
      <c r="D48" s="63"/>
      <c r="E48" s="63"/>
      <c r="F48" s="63"/>
      <c r="G48" s="63"/>
      <c r="H48" s="63"/>
      <c r="I48" s="63"/>
      <c r="J48" s="145" t="s">
        <v>94</v>
      </c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7"/>
      <c r="X48" s="110" t="s">
        <v>33</v>
      </c>
      <c r="Y48" s="110"/>
      <c r="Z48" s="131"/>
      <c r="AA48" s="131"/>
      <c r="AB48" s="131"/>
      <c r="AC48" s="131"/>
      <c r="AD48" s="131"/>
      <c r="AE48" s="150"/>
      <c r="AF48" s="150"/>
      <c r="AG48" s="150"/>
      <c r="AH48" s="150"/>
      <c r="AI48" s="150"/>
      <c r="AJ48" s="150"/>
      <c r="AK48" s="131">
        <f>+AK41*0.13</f>
        <v>2816.9440000000004</v>
      </c>
      <c r="AL48" s="131"/>
      <c r="AM48" s="131"/>
      <c r="AN48" s="131"/>
      <c r="AO48" s="132"/>
      <c r="AP48" s="17"/>
    </row>
    <row r="49" spans="1:42" ht="15.75" customHeight="1">
      <c r="A49" s="16"/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110" t="s">
        <v>33</v>
      </c>
      <c r="Y49" s="110"/>
      <c r="Z49" s="131"/>
      <c r="AA49" s="131"/>
      <c r="AB49" s="131"/>
      <c r="AC49" s="131"/>
      <c r="AD49" s="131"/>
      <c r="AE49" s="150"/>
      <c r="AF49" s="150"/>
      <c r="AG49" s="150"/>
      <c r="AH49" s="150"/>
      <c r="AI49" s="150"/>
      <c r="AJ49" s="150"/>
      <c r="AK49" s="131"/>
      <c r="AL49" s="131"/>
      <c r="AM49" s="131"/>
      <c r="AN49" s="131"/>
      <c r="AO49" s="132"/>
      <c r="AP49" s="17"/>
    </row>
    <row r="50" spans="1:42" ht="15.75" customHeight="1">
      <c r="A50" s="16"/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110" t="s">
        <v>33</v>
      </c>
      <c r="Y50" s="110"/>
      <c r="Z50" s="131"/>
      <c r="AA50" s="131"/>
      <c r="AB50" s="131"/>
      <c r="AC50" s="131"/>
      <c r="AD50" s="131"/>
      <c r="AE50" s="150"/>
      <c r="AF50" s="150"/>
      <c r="AG50" s="150"/>
      <c r="AH50" s="150"/>
      <c r="AI50" s="150"/>
      <c r="AJ50" s="150"/>
      <c r="AK50" s="131"/>
      <c r="AL50" s="131"/>
      <c r="AM50" s="131"/>
      <c r="AN50" s="131"/>
      <c r="AO50" s="132"/>
      <c r="AP50" s="17"/>
    </row>
    <row r="51" spans="1:42" ht="15.75" customHeight="1">
      <c r="A51" s="16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110" t="s">
        <v>33</v>
      </c>
      <c r="Y51" s="110"/>
      <c r="Z51" s="131"/>
      <c r="AA51" s="131"/>
      <c r="AB51" s="131"/>
      <c r="AC51" s="131"/>
      <c r="AD51" s="131"/>
      <c r="AE51" s="150"/>
      <c r="AF51" s="150"/>
      <c r="AG51" s="150"/>
      <c r="AH51" s="150"/>
      <c r="AI51" s="150"/>
      <c r="AJ51" s="150"/>
      <c r="AK51" s="131"/>
      <c r="AL51" s="131"/>
      <c r="AM51" s="131"/>
      <c r="AN51" s="131"/>
      <c r="AO51" s="132"/>
      <c r="AP51" s="17"/>
    </row>
    <row r="52" spans="1:42" ht="15.75" customHeight="1" thickBot="1">
      <c r="A52" s="16"/>
      <c r="B52" s="68"/>
      <c r="C52" s="69"/>
      <c r="D52" s="69"/>
      <c r="E52" s="69"/>
      <c r="F52" s="69"/>
      <c r="G52" s="69"/>
      <c r="H52" s="69"/>
      <c r="I52" s="69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53" t="s">
        <v>33</v>
      </c>
      <c r="Y52" s="153"/>
      <c r="Z52" s="154"/>
      <c r="AA52" s="154"/>
      <c r="AB52" s="154"/>
      <c r="AC52" s="154"/>
      <c r="AD52" s="154"/>
      <c r="AE52" s="148" t="s">
        <v>37</v>
      </c>
      <c r="AF52" s="148"/>
      <c r="AG52" s="148"/>
      <c r="AH52" s="148"/>
      <c r="AI52" s="148"/>
      <c r="AJ52" s="148"/>
      <c r="AK52" s="131">
        <f>SUM(AK48:AO51)</f>
        <v>2816.9440000000004</v>
      </c>
      <c r="AL52" s="131"/>
      <c r="AM52" s="131"/>
      <c r="AN52" s="131"/>
      <c r="AO52" s="132"/>
      <c r="AP52" s="17"/>
    </row>
    <row r="53" spans="1:42" s="11" customFormat="1" ht="24" customHeight="1" thickBot="1" thickTop="1">
      <c r="A53" s="29"/>
      <c r="B53" s="127" t="s">
        <v>31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52" t="s">
        <v>33</v>
      </c>
      <c r="AJ53" s="127"/>
      <c r="AK53" s="128">
        <f>+AK45-AK52</f>
        <v>279095.3893333333</v>
      </c>
      <c r="AL53" s="128"/>
      <c r="AM53" s="128"/>
      <c r="AN53" s="128"/>
      <c r="AO53" s="128"/>
      <c r="AP53" s="30"/>
    </row>
    <row r="54" spans="2:41" ht="14.25" thickBot="1" thickTop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2" ht="15.75" customHeight="1" thickTop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5"/>
    </row>
    <row r="56" spans="1:42" ht="15.75" customHeight="1">
      <c r="A56" s="16"/>
      <c r="B56" s="54" t="s">
        <v>40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17"/>
    </row>
    <row r="57" spans="1:42" ht="15.75" customHeight="1">
      <c r="A57" s="16"/>
      <c r="B57" s="32"/>
      <c r="C57" s="32"/>
      <c r="D57" s="32"/>
      <c r="E57" s="32"/>
      <c r="F57" s="32"/>
      <c r="G57" s="32"/>
      <c r="H57" s="32"/>
      <c r="I57" s="54" t="s">
        <v>41</v>
      </c>
      <c r="J57" s="54"/>
      <c r="K57" s="54"/>
      <c r="L57" s="54"/>
      <c r="M57" s="51" t="s">
        <v>42</v>
      </c>
      <c r="N57" s="51"/>
      <c r="O57" s="51"/>
      <c r="P57" s="54" t="s">
        <v>43</v>
      </c>
      <c r="Q57" s="54"/>
      <c r="R57" s="54"/>
      <c r="S57" s="54"/>
      <c r="T57" s="54"/>
      <c r="U57" s="51" t="s">
        <v>45</v>
      </c>
      <c r="V57" s="51"/>
      <c r="W57" s="51"/>
      <c r="X57" s="51" t="s">
        <v>44</v>
      </c>
      <c r="Y57" s="51"/>
      <c r="Z57" s="50"/>
      <c r="AA57" s="50"/>
      <c r="AB57" s="50"/>
      <c r="AC57" s="50"/>
      <c r="AD57" s="50"/>
      <c r="AE57" s="50"/>
      <c r="AF57" s="51" t="s">
        <v>46</v>
      </c>
      <c r="AG57" s="51"/>
      <c r="AH57" s="51"/>
      <c r="AI57" s="51"/>
      <c r="AJ57" s="50"/>
      <c r="AK57" s="50"/>
      <c r="AL57" s="50"/>
      <c r="AM57" s="50"/>
      <c r="AN57" s="50"/>
      <c r="AO57" s="50"/>
      <c r="AP57" s="17"/>
    </row>
    <row r="58" spans="1:42" ht="15.75" customHeight="1">
      <c r="A58" s="16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17"/>
    </row>
    <row r="59" spans="1:42" ht="15.75" customHeight="1">
      <c r="A59" s="16"/>
      <c r="B59" s="54" t="s">
        <v>47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17"/>
    </row>
    <row r="60" spans="1:42" ht="15.75" customHeight="1">
      <c r="A60" s="16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17"/>
    </row>
    <row r="61" spans="1:42" ht="15.75" customHeight="1">
      <c r="A61" s="16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17"/>
    </row>
    <row r="62" spans="1:42" ht="15.75" customHeight="1" thickBot="1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20"/>
    </row>
    <row r="63" spans="1:42" ht="15.75" customHeight="1" thickTop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5"/>
    </row>
    <row r="64" spans="1:42" ht="15.75" customHeight="1">
      <c r="A64" s="16"/>
      <c r="B64" s="54" t="s">
        <v>48</v>
      </c>
      <c r="C64" s="54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17"/>
    </row>
    <row r="65" spans="1:42" ht="15.75" customHeight="1">
      <c r="A65" s="16"/>
      <c r="B65" s="51" t="s">
        <v>49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33"/>
      <c r="O65" s="60"/>
      <c r="P65" s="60"/>
      <c r="Q65" s="60"/>
      <c r="R65" s="60"/>
      <c r="S65" s="60"/>
      <c r="T65" s="60"/>
      <c r="U65" s="60"/>
      <c r="V65" s="58" t="s">
        <v>50</v>
      </c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22"/>
    </row>
    <row r="66" spans="1:42" ht="15.75" customHeight="1">
      <c r="A66" s="16"/>
      <c r="B66" s="54" t="s">
        <v>51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9"/>
      <c r="P66" s="59"/>
      <c r="Q66" s="59"/>
      <c r="R66" s="59"/>
      <c r="S66" s="59"/>
      <c r="T66" s="59"/>
      <c r="U66" s="59"/>
      <c r="V66" s="54" t="s">
        <v>60</v>
      </c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17"/>
    </row>
    <row r="67" spans="1:42" ht="15.75" customHeight="1">
      <c r="A67" s="16"/>
      <c r="B67" s="54" t="s">
        <v>52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17"/>
    </row>
    <row r="68" spans="1:42" ht="15.75" customHeight="1">
      <c r="A68" s="16"/>
      <c r="B68" s="54" t="s">
        <v>53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17"/>
    </row>
    <row r="69" spans="1:42" ht="15.75" customHeight="1">
      <c r="A69" s="16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17"/>
    </row>
    <row r="70" spans="1:42" ht="15.75" customHeight="1">
      <c r="A70" s="16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17"/>
    </row>
    <row r="71" spans="1:42" ht="15.75" customHeight="1">
      <c r="A71" s="16"/>
      <c r="B71" s="54" t="s">
        <v>54</v>
      </c>
      <c r="C71" s="54"/>
      <c r="D71" s="54"/>
      <c r="E71" s="54"/>
      <c r="F71" s="54"/>
      <c r="G71" s="54"/>
      <c r="H71" s="54"/>
      <c r="I71" s="54"/>
      <c r="J71" s="53"/>
      <c r="K71" s="53"/>
      <c r="L71" s="53"/>
      <c r="M71" s="53"/>
      <c r="N71" s="53"/>
      <c r="O71" s="34" t="s">
        <v>55</v>
      </c>
      <c r="P71" s="55"/>
      <c r="Q71" s="55"/>
      <c r="R71" s="55"/>
      <c r="S71" s="51" t="s">
        <v>22</v>
      </c>
      <c r="T71" s="51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1" t="s">
        <v>28</v>
      </c>
      <c r="AI71" s="51"/>
      <c r="AJ71" s="52"/>
      <c r="AK71" s="52"/>
      <c r="AL71" s="52"/>
      <c r="AM71" s="52"/>
      <c r="AN71" s="52"/>
      <c r="AO71" s="52"/>
      <c r="AP71" s="17"/>
    </row>
    <row r="72" spans="1:42" ht="15.75" customHeight="1">
      <c r="A72" s="16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17"/>
    </row>
    <row r="73" spans="1:42" ht="15.75" customHeight="1">
      <c r="A73" s="16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17"/>
    </row>
    <row r="74" spans="1:42" ht="15.75" customHeight="1">
      <c r="A74" s="16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17"/>
    </row>
    <row r="75" spans="1:42" ht="15.75" customHeight="1">
      <c r="A75" s="16"/>
      <c r="B75" s="32"/>
      <c r="C75" s="32"/>
      <c r="D75" s="32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32"/>
      <c r="T75" s="32"/>
      <c r="U75" s="32"/>
      <c r="V75" s="32"/>
      <c r="W75" s="32"/>
      <c r="X75" s="32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32"/>
      <c r="AN75" s="32"/>
      <c r="AO75" s="32"/>
      <c r="AP75" s="17"/>
    </row>
    <row r="76" spans="1:42" ht="15.75" customHeight="1">
      <c r="A76" s="16"/>
      <c r="B76" s="32"/>
      <c r="C76" s="32"/>
      <c r="D76" s="32"/>
      <c r="E76" s="51" t="s">
        <v>56</v>
      </c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32"/>
      <c r="T76" s="32"/>
      <c r="U76" s="32"/>
      <c r="V76" s="32"/>
      <c r="W76" s="32"/>
      <c r="X76" s="32"/>
      <c r="Y76" s="51" t="s">
        <v>57</v>
      </c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32"/>
      <c r="AN76" s="32"/>
      <c r="AO76" s="32"/>
      <c r="AP76" s="17"/>
    </row>
    <row r="77" spans="1:42" ht="15.75" customHeight="1">
      <c r="A77" s="16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17"/>
    </row>
    <row r="78" spans="1:42" ht="15.75" customHeight="1">
      <c r="A78" s="16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17"/>
    </row>
    <row r="79" spans="1:42" ht="15.75" customHeight="1">
      <c r="A79" s="16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17"/>
    </row>
    <row r="80" spans="1:42" ht="15.75" customHeight="1">
      <c r="A80" s="16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17"/>
    </row>
    <row r="81" spans="1:42" ht="15.75" customHeight="1">
      <c r="A81" s="16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17"/>
    </row>
    <row r="82" spans="1:42" ht="15.75" customHeight="1">
      <c r="A82" s="16"/>
      <c r="B82" s="32"/>
      <c r="C82" s="32"/>
      <c r="D82" s="32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32"/>
      <c r="T82" s="32"/>
      <c r="U82" s="32"/>
      <c r="V82" s="32"/>
      <c r="W82" s="32"/>
      <c r="X82" s="32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32"/>
      <c r="AN82" s="32"/>
      <c r="AO82" s="32"/>
      <c r="AP82" s="17"/>
    </row>
    <row r="83" spans="1:42" ht="15.75" customHeight="1">
      <c r="A83" s="16"/>
      <c r="B83" s="32"/>
      <c r="C83" s="32"/>
      <c r="D83" s="32"/>
      <c r="E83" s="51" t="s">
        <v>58</v>
      </c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32"/>
      <c r="T83" s="32"/>
      <c r="U83" s="32"/>
      <c r="V83" s="32"/>
      <c r="W83" s="32"/>
      <c r="X83" s="32"/>
      <c r="Y83" s="51" t="s">
        <v>59</v>
      </c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32"/>
      <c r="AN83" s="32"/>
      <c r="AO83" s="32"/>
      <c r="AP83" s="17"/>
    </row>
    <row r="84" spans="1:42" ht="15.75" customHeight="1">
      <c r="A84" s="16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17"/>
    </row>
    <row r="85" spans="1:42" ht="15.75" customHeight="1" thickBot="1">
      <c r="A85" s="18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20"/>
    </row>
    <row r="86" spans="1:42" ht="15.75" customHeight="1" thickTop="1">
      <c r="A86" s="16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17"/>
    </row>
    <row r="87" spans="1:42" ht="15.75" customHeight="1">
      <c r="A87" s="16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17"/>
    </row>
    <row r="88" spans="1:42" ht="15.75" customHeight="1">
      <c r="A88" s="16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17"/>
    </row>
    <row r="89" spans="1:42" ht="15.75" customHeight="1">
      <c r="A89" s="16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17"/>
    </row>
    <row r="90" spans="1:42" ht="15.75" customHeight="1">
      <c r="A90" s="16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17"/>
    </row>
    <row r="91" spans="1:42" ht="15.75" customHeight="1">
      <c r="A91" s="16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17"/>
    </row>
    <row r="92" spans="1:42" ht="15.75" customHeight="1">
      <c r="A92" s="16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17"/>
    </row>
    <row r="93" spans="1:42" ht="15.75" customHeight="1">
      <c r="A93" s="16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17"/>
    </row>
    <row r="94" spans="1:42" ht="15.75" customHeight="1">
      <c r="A94" s="16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17"/>
    </row>
    <row r="95" spans="1:42" ht="15.75" customHeight="1">
      <c r="A95" s="16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17"/>
    </row>
    <row r="96" spans="1:42" ht="15.75" customHeight="1">
      <c r="A96" s="16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17"/>
    </row>
    <row r="97" spans="1:42" ht="15.75" customHeight="1">
      <c r="A97" s="16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17"/>
    </row>
    <row r="98" spans="1:42" ht="15.75" customHeight="1">
      <c r="A98" s="16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17"/>
    </row>
    <row r="99" spans="1:42" ht="15.75" customHeight="1">
      <c r="A99" s="16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17"/>
    </row>
    <row r="100" spans="1:42" ht="15.75" customHeight="1">
      <c r="A100" s="16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17"/>
    </row>
    <row r="101" spans="1:42" ht="15.75" customHeight="1">
      <c r="A101" s="16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17"/>
    </row>
    <row r="102" spans="1:42" ht="15.75" customHeight="1">
      <c r="A102" s="16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17"/>
    </row>
    <row r="103" spans="1:42" ht="15.75" customHeight="1">
      <c r="A103" s="16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17"/>
    </row>
    <row r="104" spans="1:42" ht="15.75" customHeight="1">
      <c r="A104" s="16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17"/>
    </row>
    <row r="105" spans="1:42" ht="15.75" customHeight="1">
      <c r="A105" s="16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17"/>
    </row>
    <row r="106" spans="1:42" ht="15.75" customHeight="1" thickBot="1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20"/>
    </row>
    <row r="107" spans="2:41" ht="15.75" customHeight="1" thickTop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2:41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2:41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2:41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2:41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2:41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2:41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2:41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2:41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2:41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2:41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</sheetData>
  <sheetProtection/>
  <mergeCells count="243">
    <mergeCell ref="J51:W51"/>
    <mergeCell ref="AK52:AO52"/>
    <mergeCell ref="B53:AH53"/>
    <mergeCell ref="AI53:AJ53"/>
    <mergeCell ref="AK53:AO53"/>
    <mergeCell ref="X52:Y52"/>
    <mergeCell ref="Z52:AD52"/>
    <mergeCell ref="AE52:AJ52"/>
    <mergeCell ref="AK51:AO51"/>
    <mergeCell ref="AE51:AJ51"/>
    <mergeCell ref="AK47:AO47"/>
    <mergeCell ref="AK48:AO48"/>
    <mergeCell ref="AK49:AO49"/>
    <mergeCell ref="AK50:AO50"/>
    <mergeCell ref="AE47:AJ47"/>
    <mergeCell ref="AE48:AJ48"/>
    <mergeCell ref="AE49:AJ49"/>
    <mergeCell ref="Z50:AD50"/>
    <mergeCell ref="X48:Y48"/>
    <mergeCell ref="Z48:AD48"/>
    <mergeCell ref="X49:Y49"/>
    <mergeCell ref="Z49:AD49"/>
    <mergeCell ref="AE50:AJ50"/>
    <mergeCell ref="J50:W50"/>
    <mergeCell ref="B52:I52"/>
    <mergeCell ref="AK45:AO45"/>
    <mergeCell ref="B47:I47"/>
    <mergeCell ref="B48:I48"/>
    <mergeCell ref="B49:I49"/>
    <mergeCell ref="J52:W52"/>
    <mergeCell ref="X47:Y47"/>
    <mergeCell ref="Z47:AD47"/>
    <mergeCell ref="X50:Y50"/>
    <mergeCell ref="B44:L44"/>
    <mergeCell ref="B45:AH45"/>
    <mergeCell ref="AI45:AJ45"/>
    <mergeCell ref="B50:I50"/>
    <mergeCell ref="B51:I51"/>
    <mergeCell ref="X51:Y51"/>
    <mergeCell ref="Z51:AD51"/>
    <mergeCell ref="J47:W47"/>
    <mergeCell ref="J48:W48"/>
    <mergeCell ref="J49:W49"/>
    <mergeCell ref="B39:T39"/>
    <mergeCell ref="B40:T40"/>
    <mergeCell ref="B41:T41"/>
    <mergeCell ref="B43:E43"/>
    <mergeCell ref="F43:AH43"/>
    <mergeCell ref="Z44:AA44"/>
    <mergeCell ref="AB44:AE44"/>
    <mergeCell ref="AF44:AH44"/>
    <mergeCell ref="M44:R44"/>
    <mergeCell ref="S44:Y44"/>
    <mergeCell ref="Y42:AB42"/>
    <mergeCell ref="AC42:AE42"/>
    <mergeCell ref="B42:T42"/>
    <mergeCell ref="AC40:AE40"/>
    <mergeCell ref="AC41:AE41"/>
    <mergeCell ref="U42:V42"/>
    <mergeCell ref="W42:X42"/>
    <mergeCell ref="Y41:AB41"/>
    <mergeCell ref="U39:V39"/>
    <mergeCell ref="W39:X39"/>
    <mergeCell ref="AF42:AH42"/>
    <mergeCell ref="U40:V40"/>
    <mergeCell ref="W40:X40"/>
    <mergeCell ref="Y40:AB40"/>
    <mergeCell ref="U41:V41"/>
    <mergeCell ref="W41:X41"/>
    <mergeCell ref="AF40:AH40"/>
    <mergeCell ref="AF41:AH41"/>
    <mergeCell ref="B37:T37"/>
    <mergeCell ref="U37:V37"/>
    <mergeCell ref="W37:X37"/>
    <mergeCell ref="Y37:AB37"/>
    <mergeCell ref="AD37:AH37"/>
    <mergeCell ref="U38:V38"/>
    <mergeCell ref="W38:X38"/>
    <mergeCell ref="B38:T38"/>
    <mergeCell ref="Y38:AB38"/>
    <mergeCell ref="Y39:AB39"/>
    <mergeCell ref="AC38:AD38"/>
    <mergeCell ref="AE38:AH38"/>
    <mergeCell ref="AI38:AJ38"/>
    <mergeCell ref="AC39:AD39"/>
    <mergeCell ref="AE39:AH39"/>
    <mergeCell ref="AK43:AO43"/>
    <mergeCell ref="AI44:AJ44"/>
    <mergeCell ref="AK44:AO44"/>
    <mergeCell ref="AI41:AJ41"/>
    <mergeCell ref="AK41:AO41"/>
    <mergeCell ref="AI42:AJ42"/>
    <mergeCell ref="AK42:AO42"/>
    <mergeCell ref="AI43:AJ43"/>
    <mergeCell ref="AK38:AO38"/>
    <mergeCell ref="AK37:AO37"/>
    <mergeCell ref="AK39:AO39"/>
    <mergeCell ref="AI40:AJ40"/>
    <mergeCell ref="AK40:AO40"/>
    <mergeCell ref="AI37:AJ37"/>
    <mergeCell ref="AI39:AJ39"/>
    <mergeCell ref="B36:AH36"/>
    <mergeCell ref="AI36:AJ36"/>
    <mergeCell ref="AK36:AO36"/>
    <mergeCell ref="AI33:AJ33"/>
    <mergeCell ref="AK33:AO33"/>
    <mergeCell ref="B34:AH34"/>
    <mergeCell ref="AK34:AO34"/>
    <mergeCell ref="AI34:AJ34"/>
    <mergeCell ref="AB33:AC33"/>
    <mergeCell ref="AD33:AH33"/>
    <mergeCell ref="AB32:AC32"/>
    <mergeCell ref="AD32:AH32"/>
    <mergeCell ref="AI29:AJ29"/>
    <mergeCell ref="AK29:AO29"/>
    <mergeCell ref="AI30:AJ30"/>
    <mergeCell ref="AK30:AO30"/>
    <mergeCell ref="AI31:AJ31"/>
    <mergeCell ref="AK31:AO31"/>
    <mergeCell ref="AI32:AJ32"/>
    <mergeCell ref="AK32:AO32"/>
    <mergeCell ref="U32:V32"/>
    <mergeCell ref="W32:AA32"/>
    <mergeCell ref="U33:V33"/>
    <mergeCell ref="W33:AA33"/>
    <mergeCell ref="AB29:AC29"/>
    <mergeCell ref="AD29:AH29"/>
    <mergeCell ref="AB30:AC30"/>
    <mergeCell ref="AD30:AH30"/>
    <mergeCell ref="AB31:AC31"/>
    <mergeCell ref="AD31:AH31"/>
    <mergeCell ref="U29:V29"/>
    <mergeCell ref="W29:AA29"/>
    <mergeCell ref="U30:V30"/>
    <mergeCell ref="W30:AA30"/>
    <mergeCell ref="U31:V31"/>
    <mergeCell ref="W31:AA31"/>
    <mergeCell ref="P29:T29"/>
    <mergeCell ref="N30:O30"/>
    <mergeCell ref="P30:T30"/>
    <mergeCell ref="N31:O31"/>
    <mergeCell ref="P31:T31"/>
    <mergeCell ref="N33:O33"/>
    <mergeCell ref="P33:T33"/>
    <mergeCell ref="B31:M31"/>
    <mergeCell ref="B32:M32"/>
    <mergeCell ref="N32:O32"/>
    <mergeCell ref="P32:T32"/>
    <mergeCell ref="AK27:AO27"/>
    <mergeCell ref="N28:T28"/>
    <mergeCell ref="U28:AA28"/>
    <mergeCell ref="AB28:AH28"/>
    <mergeCell ref="AI28:AO28"/>
    <mergeCell ref="N29:O29"/>
    <mergeCell ref="AD27:AH27"/>
    <mergeCell ref="AI27:AJ27"/>
    <mergeCell ref="B33:M33"/>
    <mergeCell ref="N26:T26"/>
    <mergeCell ref="U26:AA26"/>
    <mergeCell ref="N27:O27"/>
    <mergeCell ref="P27:T27"/>
    <mergeCell ref="U27:V27"/>
    <mergeCell ref="B29:M29"/>
    <mergeCell ref="B30:M30"/>
    <mergeCell ref="AJ22:AM22"/>
    <mergeCell ref="AK20:AO20"/>
    <mergeCell ref="B24:AO24"/>
    <mergeCell ref="B26:M26"/>
    <mergeCell ref="B27:M27"/>
    <mergeCell ref="B28:M28"/>
    <mergeCell ref="AB26:AH26"/>
    <mergeCell ref="AI26:AO26"/>
    <mergeCell ref="W27:AA27"/>
    <mergeCell ref="AB27:AC27"/>
    <mergeCell ref="L22:O22"/>
    <mergeCell ref="P22:S22"/>
    <mergeCell ref="T22:W22"/>
    <mergeCell ref="X22:AA22"/>
    <mergeCell ref="AB22:AE22"/>
    <mergeCell ref="AF22:AI22"/>
    <mergeCell ref="B18:I18"/>
    <mergeCell ref="L21:U21"/>
    <mergeCell ref="V21:AG21"/>
    <mergeCell ref="AH21:AN21"/>
    <mergeCell ref="E20:M20"/>
    <mergeCell ref="N20:V20"/>
    <mergeCell ref="W20:AA20"/>
    <mergeCell ref="AB20:AJ20"/>
    <mergeCell ref="B21:K21"/>
    <mergeCell ref="B13:AO13"/>
    <mergeCell ref="B15:T15"/>
    <mergeCell ref="B16:T16"/>
    <mergeCell ref="B17:T17"/>
    <mergeCell ref="U15:AM15"/>
    <mergeCell ref="W16:AB16"/>
    <mergeCell ref="AC16:AO16"/>
    <mergeCell ref="U17:AM17"/>
    <mergeCell ref="B56:AO56"/>
    <mergeCell ref="B19:M19"/>
    <mergeCell ref="AF18:AO18"/>
    <mergeCell ref="N19:AM19"/>
    <mergeCell ref="B20:D20"/>
    <mergeCell ref="B22:K22"/>
    <mergeCell ref="J18:S18"/>
    <mergeCell ref="U18:W18"/>
    <mergeCell ref="X18:Y18"/>
    <mergeCell ref="AA18:AE18"/>
    <mergeCell ref="AF57:AI57"/>
    <mergeCell ref="AJ57:AO57"/>
    <mergeCell ref="B59:P59"/>
    <mergeCell ref="Q59:AO59"/>
    <mergeCell ref="P57:T57"/>
    <mergeCell ref="U57:W57"/>
    <mergeCell ref="X57:Y57"/>
    <mergeCell ref="Z57:AE57"/>
    <mergeCell ref="I57:L57"/>
    <mergeCell ref="M57:O57"/>
    <mergeCell ref="B61:AO61"/>
    <mergeCell ref="B64:C64"/>
    <mergeCell ref="D64:AO64"/>
    <mergeCell ref="B65:M65"/>
    <mergeCell ref="V65:AO65"/>
    <mergeCell ref="B66:N66"/>
    <mergeCell ref="O66:U66"/>
    <mergeCell ref="O65:U65"/>
    <mergeCell ref="V66:AO66"/>
    <mergeCell ref="AH71:AI71"/>
    <mergeCell ref="AJ71:AO71"/>
    <mergeCell ref="J71:N71"/>
    <mergeCell ref="B67:AO67"/>
    <mergeCell ref="B68:AO68"/>
    <mergeCell ref="B71:I71"/>
    <mergeCell ref="P71:R71"/>
    <mergeCell ref="S71:T71"/>
    <mergeCell ref="U71:AG71"/>
    <mergeCell ref="E75:R75"/>
    <mergeCell ref="Y75:AL75"/>
    <mergeCell ref="E83:R83"/>
    <mergeCell ref="Y83:AL83"/>
    <mergeCell ref="E76:R76"/>
    <mergeCell ref="Y76:AL76"/>
    <mergeCell ref="E82:R82"/>
    <mergeCell ref="Y82:AL82"/>
  </mergeCells>
  <printOptions/>
  <pageMargins left="0.984251968503937" right="0.3937007874015748" top="0.3937007874015748" bottom="0.3937007874015748" header="0" footer="0"/>
  <pageSetup horizontalDpi="180" verticalDpi="18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9">
      <selection activeCell="I18" sqref="I18"/>
    </sheetView>
  </sheetViews>
  <sheetFormatPr defaultColWidth="11.421875" defaultRowHeight="12.75"/>
  <cols>
    <col min="1" max="1" width="24.140625" style="0" customWidth="1"/>
    <col min="2" max="2" width="2.140625" style="0" customWidth="1"/>
    <col min="3" max="3" width="15.57421875" style="0" customWidth="1"/>
    <col min="5" max="5" width="14.8515625" style="0" customWidth="1"/>
    <col min="6" max="6" width="8.57421875" style="0" customWidth="1"/>
    <col min="7" max="7" width="11.421875" style="0" customWidth="1"/>
  </cols>
  <sheetData>
    <row r="1" spans="1:7" ht="18">
      <c r="A1" s="49" t="s">
        <v>64</v>
      </c>
      <c r="B1" s="49"/>
      <c r="C1" s="49"/>
      <c r="D1" s="49"/>
      <c r="E1" s="49"/>
      <c r="F1" s="49"/>
      <c r="G1" s="49"/>
    </row>
    <row r="3" spans="1:7" ht="25.5">
      <c r="A3" s="46"/>
      <c r="B3" s="47"/>
      <c r="C3" s="47" t="s">
        <v>65</v>
      </c>
      <c r="D3" s="48" t="s">
        <v>96</v>
      </c>
      <c r="E3" s="48" t="s">
        <v>97</v>
      </c>
      <c r="F3" s="48" t="s">
        <v>98</v>
      </c>
      <c r="G3" s="47" t="s">
        <v>66</v>
      </c>
    </row>
    <row r="4" spans="3:7" ht="12.75">
      <c r="C4" s="44" t="s">
        <v>105</v>
      </c>
      <c r="D4" s="37">
        <v>9168</v>
      </c>
      <c r="E4" s="37">
        <v>1841</v>
      </c>
      <c r="F4" s="37">
        <v>0</v>
      </c>
      <c r="G4" s="37">
        <f>SUM(D4:F4)</f>
        <v>11009</v>
      </c>
    </row>
    <row r="5" spans="3:7" ht="12.75">
      <c r="C5" s="44" t="s">
        <v>106</v>
      </c>
      <c r="D5" s="37">
        <v>9168</v>
      </c>
      <c r="E5" s="37">
        <v>1841</v>
      </c>
      <c r="F5" s="37">
        <v>0</v>
      </c>
      <c r="G5" s="37">
        <f>SUM(D5:F5)</f>
        <v>11009</v>
      </c>
    </row>
    <row r="6" spans="3:7" ht="12.75">
      <c r="C6" s="45" t="s">
        <v>107</v>
      </c>
      <c r="D6" s="37">
        <v>9168</v>
      </c>
      <c r="E6" s="37">
        <v>1841</v>
      </c>
      <c r="F6" s="37">
        <v>0</v>
      </c>
      <c r="G6" s="37">
        <f>SUM(D6:F6)</f>
        <v>11009</v>
      </c>
    </row>
    <row r="7" spans="1:7" ht="13.5" thickBot="1">
      <c r="A7" s="36" t="s">
        <v>67</v>
      </c>
      <c r="G7" s="38">
        <f>SUM(G4:G6)</f>
        <v>33027</v>
      </c>
    </row>
    <row r="8" spans="1:7" ht="18.75" thickTop="1">
      <c r="A8" s="49" t="s">
        <v>99</v>
      </c>
      <c r="B8" s="49"/>
      <c r="C8" s="49"/>
      <c r="D8" s="49"/>
      <c r="E8" s="49"/>
      <c r="F8" s="49"/>
      <c r="G8" s="49"/>
    </row>
    <row r="10" spans="1:7" s="47" customFormat="1" ht="25.5">
      <c r="A10" s="46"/>
      <c r="C10" s="47" t="s">
        <v>65</v>
      </c>
      <c r="D10" s="48" t="s">
        <v>96</v>
      </c>
      <c r="E10" s="48" t="s">
        <v>97</v>
      </c>
      <c r="F10" s="48" t="s">
        <v>98</v>
      </c>
      <c r="G10" s="47" t="s">
        <v>66</v>
      </c>
    </row>
    <row r="11" spans="3:7" ht="12.75">
      <c r="C11" s="44" t="s">
        <v>105</v>
      </c>
      <c r="D11" s="37">
        <f>+LIQ!D11*1.055</f>
        <v>9672.24</v>
      </c>
      <c r="E11" s="37">
        <f>2060*3*0.34</f>
        <v>2101.2000000000003</v>
      </c>
      <c r="F11" s="37"/>
      <c r="G11" s="37">
        <f>SUM(D11:F11)</f>
        <v>11773.44</v>
      </c>
    </row>
    <row r="12" spans="3:7" ht="12.75">
      <c r="C12" s="44" t="s">
        <v>106</v>
      </c>
      <c r="D12" s="37">
        <f>+LIQ!D12*1.055</f>
        <v>9672.24</v>
      </c>
      <c r="E12" s="37">
        <v>2040</v>
      </c>
      <c r="F12" s="37"/>
      <c r="G12" s="37">
        <f>SUM(D12:F12)</f>
        <v>11712.24</v>
      </c>
    </row>
    <row r="13" spans="3:7" ht="12.75">
      <c r="C13" s="45" t="s">
        <v>107</v>
      </c>
      <c r="D13" s="37">
        <f>+LIQ!D13*1.055</f>
        <v>9672.24</v>
      </c>
      <c r="E13" s="37">
        <v>2040</v>
      </c>
      <c r="F13" s="37"/>
      <c r="G13" s="37">
        <f>SUM(D13:F13)</f>
        <v>11712.24</v>
      </c>
    </row>
    <row r="14" spans="1:7" ht="13.5" thickBot="1">
      <c r="A14" s="36" t="s">
        <v>67</v>
      </c>
      <c r="G14" s="38">
        <f>SUM(G11:G13)</f>
        <v>35197.92</v>
      </c>
    </row>
    <row r="15" spans="1:4" ht="13.5" thickTop="1">
      <c r="A15" s="36"/>
      <c r="D15" s="39"/>
    </row>
    <row r="16" spans="1:4" ht="12.75">
      <c r="A16" s="36" t="s">
        <v>68</v>
      </c>
      <c r="D16" s="39">
        <f>+G14/3</f>
        <v>11732.64</v>
      </c>
    </row>
    <row r="17" spans="5:7" ht="12.75">
      <c r="E17" s="40" t="s">
        <v>69</v>
      </c>
      <c r="F17" s="40" t="s">
        <v>70</v>
      </c>
      <c r="G17" s="40" t="s">
        <v>71</v>
      </c>
    </row>
    <row r="18" spans="1:7" ht="12.75">
      <c r="A18" t="s">
        <v>72</v>
      </c>
      <c r="B18" t="s">
        <v>73</v>
      </c>
      <c r="C18" t="s">
        <v>74</v>
      </c>
      <c r="E18" s="40"/>
      <c r="F18" s="40">
        <v>12</v>
      </c>
      <c r="G18" s="40"/>
    </row>
    <row r="19" spans="1:7" ht="12.75">
      <c r="A19" t="s">
        <v>75</v>
      </c>
      <c r="B19" t="s">
        <v>73</v>
      </c>
      <c r="C19" s="41">
        <v>35927</v>
      </c>
      <c r="E19" s="40">
        <v>2018</v>
      </c>
      <c r="F19" s="40">
        <v>4</v>
      </c>
      <c r="G19" s="40">
        <v>15</v>
      </c>
    </row>
    <row r="20" spans="1:7" ht="12.75">
      <c r="A20" t="s">
        <v>76</v>
      </c>
      <c r="B20" t="s">
        <v>73</v>
      </c>
      <c r="C20" s="41">
        <v>43220</v>
      </c>
      <c r="E20" s="40">
        <v>1998</v>
      </c>
      <c r="F20" s="40">
        <v>5</v>
      </c>
      <c r="G20" s="40">
        <v>12</v>
      </c>
    </row>
    <row r="21" spans="1:7" ht="12.75">
      <c r="A21" t="s">
        <v>77</v>
      </c>
      <c r="B21" t="s">
        <v>73</v>
      </c>
      <c r="C21" t="s">
        <v>78</v>
      </c>
      <c r="E21" s="40">
        <f>+E19-1-E20</f>
        <v>19</v>
      </c>
      <c r="F21" s="40">
        <f>+F18+F19-F20</f>
        <v>11</v>
      </c>
      <c r="G21" s="40">
        <f>+G18+G19-G20+1</f>
        <v>4</v>
      </c>
    </row>
    <row r="22" spans="1:3" ht="12.75">
      <c r="A22" t="s">
        <v>79</v>
      </c>
      <c r="B22" t="s">
        <v>73</v>
      </c>
      <c r="C22" t="s">
        <v>100</v>
      </c>
    </row>
    <row r="23" spans="1:3" ht="12.75">
      <c r="A23" t="s">
        <v>80</v>
      </c>
      <c r="B23" t="s">
        <v>73</v>
      </c>
      <c r="C23" s="42" t="s">
        <v>102</v>
      </c>
    </row>
    <row r="24" spans="1:2" ht="12.75">
      <c r="A24" t="s">
        <v>81</v>
      </c>
      <c r="B24" t="s">
        <v>73</v>
      </c>
    </row>
    <row r="25" ht="12.75">
      <c r="A25" s="36" t="s">
        <v>82</v>
      </c>
    </row>
    <row r="26" spans="1:4" ht="12.75">
      <c r="A26" s="42" t="s">
        <v>83</v>
      </c>
      <c r="B26" s="42" t="s">
        <v>73</v>
      </c>
      <c r="C26" t="s">
        <v>84</v>
      </c>
      <c r="D26">
        <f>+E21</f>
        <v>19</v>
      </c>
    </row>
    <row r="27" spans="1:4" ht="12.75">
      <c r="A27" s="42"/>
      <c r="B27" s="42"/>
      <c r="C27" t="s">
        <v>85</v>
      </c>
      <c r="D27">
        <f>+F21</f>
        <v>11</v>
      </c>
    </row>
    <row r="28" spans="1:4" ht="12.75">
      <c r="A28" s="42"/>
      <c r="B28" s="42"/>
      <c r="C28" t="s">
        <v>86</v>
      </c>
      <c r="D28">
        <f>+G21</f>
        <v>4</v>
      </c>
    </row>
    <row r="29" spans="1:2" ht="12.75">
      <c r="A29" s="42"/>
      <c r="B29" s="42"/>
    </row>
    <row r="30" spans="1:3" ht="21" customHeight="1">
      <c r="A30" t="s">
        <v>87</v>
      </c>
      <c r="B30" t="s">
        <v>73</v>
      </c>
      <c r="C30" s="37">
        <f>+D16*3</f>
        <v>35197.92</v>
      </c>
    </row>
    <row r="31" spans="1:3" ht="21" customHeight="1">
      <c r="A31" t="s">
        <v>88</v>
      </c>
      <c r="B31" t="s">
        <v>73</v>
      </c>
      <c r="C31" s="37">
        <f>(D16*E21)+(D16/12*F21)+(D16/360*G21)</f>
        <v>233805.4426666666</v>
      </c>
    </row>
    <row r="32" spans="1:3" ht="21" customHeight="1">
      <c r="A32" t="s">
        <v>89</v>
      </c>
      <c r="B32" t="s">
        <v>73</v>
      </c>
      <c r="C32" s="37">
        <f>+D16/360*105</f>
        <v>3422.0199999999995</v>
      </c>
    </row>
    <row r="33" spans="1:4" ht="21" customHeight="1">
      <c r="A33" t="s">
        <v>90</v>
      </c>
      <c r="B33" t="s">
        <v>73</v>
      </c>
      <c r="C33" s="37">
        <f>+D16/30*30</f>
        <v>11732.64</v>
      </c>
      <c r="D33" s="43" t="s">
        <v>103</v>
      </c>
    </row>
    <row r="34" spans="1:7" ht="21" customHeight="1">
      <c r="A34" t="s">
        <v>91</v>
      </c>
      <c r="B34" t="s">
        <v>73</v>
      </c>
      <c r="C34" s="37">
        <f>+D16/30*28</f>
        <v>10950.464</v>
      </c>
      <c r="D34" s="43" t="s">
        <v>104</v>
      </c>
      <c r="G34" s="37"/>
    </row>
    <row r="35" spans="1:3" ht="21" customHeight="1">
      <c r="A35" t="s">
        <v>92</v>
      </c>
      <c r="B35" t="s">
        <v>73</v>
      </c>
      <c r="C35" s="37">
        <v>0</v>
      </c>
    </row>
    <row r="36" ht="21" customHeight="1" thickBot="1">
      <c r="C36" s="38">
        <f>+C30+C31+C32+C33+C34</f>
        <v>295108.48666666663</v>
      </c>
    </row>
    <row r="37" spans="1:4" ht="21" customHeight="1" thickTop="1">
      <c r="A37" t="s">
        <v>93</v>
      </c>
      <c r="B37" t="s">
        <v>73</v>
      </c>
      <c r="C37" s="37">
        <f>(C33+C34)*0.13</f>
        <v>2948.80352</v>
      </c>
      <c r="D37" t="s">
        <v>94</v>
      </c>
    </row>
    <row r="38" ht="21" customHeight="1" thickBot="1">
      <c r="C38" s="38">
        <f>+C36-C37</f>
        <v>292159.6831466666</v>
      </c>
    </row>
    <row r="39" ht="13.5" thickTop="1"/>
  </sheetData>
  <sheetProtection/>
  <mergeCells count="2">
    <mergeCell ref="A8:G8"/>
    <mergeCell ref="A1:G1"/>
  </mergeCells>
  <printOptions/>
  <pageMargins left="0.7874015748031497" right="0.7874015748031497" top="0.958700787401574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17"/>
  <sheetViews>
    <sheetView tabSelected="1" zoomScale="120" zoomScaleNormal="120" zoomScalePageLayoutView="0" workbookViewId="0" topLeftCell="A1">
      <selection activeCell="AW14" sqref="AW14"/>
    </sheetView>
  </sheetViews>
  <sheetFormatPr defaultColWidth="11.421875" defaultRowHeight="12.75"/>
  <cols>
    <col min="1" max="1" width="2.00390625" style="0" customWidth="1"/>
    <col min="2" max="33" width="2.28125" style="0" customWidth="1"/>
    <col min="34" max="34" width="2.7109375" style="0" customWidth="1"/>
    <col min="35" max="41" width="2.28125" style="0" customWidth="1"/>
    <col min="42" max="42" width="2.00390625" style="0" customWidth="1"/>
    <col min="43" max="58" width="2.28125" style="0" customWidth="1"/>
    <col min="59" max="63" width="3.421875" style="0" customWidth="1"/>
  </cols>
  <sheetData>
    <row r="1" spans="1:42" ht="13.5" customHeight="1" thickTop="1">
      <c r="A1" s="1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15"/>
    </row>
    <row r="2" spans="1:42" ht="12.75">
      <c r="A2" s="1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17"/>
    </row>
    <row r="3" spans="1:42" ht="12.75">
      <c r="A3" s="16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17"/>
    </row>
    <row r="4" spans="1:42" ht="12.75">
      <c r="A4" s="16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17"/>
    </row>
    <row r="5" spans="1:42" ht="12.75">
      <c r="A5" s="16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17"/>
    </row>
    <row r="6" spans="1:42" ht="12.75">
      <c r="A6" s="16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17"/>
    </row>
    <row r="7" spans="1:42" ht="12.75">
      <c r="A7" s="1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17"/>
    </row>
    <row r="8" spans="1:42" ht="12.75">
      <c r="A8" s="1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17"/>
    </row>
    <row r="9" spans="1:42" ht="12.75">
      <c r="A9" s="16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17"/>
    </row>
    <row r="10" spans="1:42" ht="12.75">
      <c r="A10" s="16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7"/>
    </row>
    <row r="11" spans="1:42" ht="12.75">
      <c r="A11" s="16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7"/>
    </row>
    <row r="12" spans="1:42" ht="14.25" customHeight="1" thickBot="1">
      <c r="A12" s="18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0"/>
    </row>
    <row r="13" spans="1:42" s="12" customFormat="1" ht="24" customHeight="1" thickBot="1" thickTop="1">
      <c r="A13" s="26"/>
      <c r="B13" s="74" t="s">
        <v>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27"/>
    </row>
    <row r="14" spans="1:42" ht="9.75" customHeight="1" thickBot="1" thickTop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5"/>
    </row>
    <row r="15" spans="1:42" ht="15.75" customHeight="1">
      <c r="A15" s="16"/>
      <c r="B15" s="75" t="s">
        <v>0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2">
        <v>1</v>
      </c>
      <c r="AO15" s="3">
        <v>2</v>
      </c>
      <c r="AP15" s="21"/>
    </row>
    <row r="16" spans="1:42" ht="15.75" customHeight="1" thickBot="1">
      <c r="A16" s="16"/>
      <c r="B16" s="68" t="s">
        <v>1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4"/>
      <c r="V16" s="4"/>
      <c r="W16" s="69" t="s">
        <v>9</v>
      </c>
      <c r="X16" s="69"/>
      <c r="Y16" s="69"/>
      <c r="Z16" s="69"/>
      <c r="AA16" s="69"/>
      <c r="AB16" s="69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1"/>
      <c r="AP16" s="22"/>
    </row>
    <row r="17" spans="1:42" ht="15.75" customHeight="1">
      <c r="A17" s="16"/>
      <c r="B17" s="77" t="s">
        <v>2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82" t="s">
        <v>61</v>
      </c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4"/>
      <c r="AN17" s="6">
        <v>1</v>
      </c>
      <c r="AO17" s="7">
        <v>2</v>
      </c>
      <c r="AP17" s="21"/>
    </row>
    <row r="18" spans="1:42" ht="15.75" customHeight="1">
      <c r="A18" s="16"/>
      <c r="B18" s="62" t="s">
        <v>3</v>
      </c>
      <c r="C18" s="63"/>
      <c r="D18" s="63"/>
      <c r="E18" s="63"/>
      <c r="F18" s="63"/>
      <c r="G18" s="63"/>
      <c r="H18" s="63"/>
      <c r="I18" s="63"/>
      <c r="J18" s="70"/>
      <c r="K18" s="71"/>
      <c r="L18" s="71"/>
      <c r="M18" s="71"/>
      <c r="N18" s="71"/>
      <c r="O18" s="71"/>
      <c r="P18" s="71"/>
      <c r="Q18" s="71"/>
      <c r="R18" s="71"/>
      <c r="S18" s="72"/>
      <c r="T18" s="8"/>
      <c r="U18" s="63" t="s">
        <v>10</v>
      </c>
      <c r="V18" s="63"/>
      <c r="W18" s="63"/>
      <c r="X18" s="73"/>
      <c r="Y18" s="73"/>
      <c r="Z18" s="8"/>
      <c r="AA18" s="63" t="s">
        <v>9</v>
      </c>
      <c r="AB18" s="63"/>
      <c r="AC18" s="63"/>
      <c r="AD18" s="63"/>
      <c r="AE18" s="63"/>
      <c r="AF18" s="64"/>
      <c r="AG18" s="64"/>
      <c r="AH18" s="64"/>
      <c r="AI18" s="64"/>
      <c r="AJ18" s="64"/>
      <c r="AK18" s="64"/>
      <c r="AL18" s="64"/>
      <c r="AM18" s="64"/>
      <c r="AN18" s="64"/>
      <c r="AO18" s="65"/>
      <c r="AP18" s="22"/>
    </row>
    <row r="19" spans="1:42" ht="15.75" customHeight="1">
      <c r="A19" s="16"/>
      <c r="B19" s="62" t="s">
        <v>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 t="s">
        <v>62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8"/>
      <c r="AO19" s="9"/>
      <c r="AP19" s="22"/>
    </row>
    <row r="20" spans="1:42" ht="15.75" customHeight="1" thickBot="1">
      <c r="A20" s="16"/>
      <c r="B20" s="66" t="s">
        <v>5</v>
      </c>
      <c r="C20" s="67"/>
      <c r="D20" s="67"/>
      <c r="E20" s="89"/>
      <c r="F20" s="89"/>
      <c r="G20" s="89"/>
      <c r="H20" s="89"/>
      <c r="I20" s="89"/>
      <c r="J20" s="89"/>
      <c r="K20" s="89"/>
      <c r="L20" s="89"/>
      <c r="M20" s="89"/>
      <c r="N20" s="67" t="s">
        <v>11</v>
      </c>
      <c r="O20" s="67"/>
      <c r="P20" s="67"/>
      <c r="Q20" s="67"/>
      <c r="R20" s="67"/>
      <c r="S20" s="67"/>
      <c r="T20" s="67"/>
      <c r="U20" s="67"/>
      <c r="V20" s="67"/>
      <c r="W20" s="90"/>
      <c r="X20" s="91"/>
      <c r="Y20" s="91"/>
      <c r="Z20" s="91"/>
      <c r="AA20" s="91"/>
      <c r="AB20" s="67" t="s">
        <v>12</v>
      </c>
      <c r="AC20" s="67"/>
      <c r="AD20" s="67"/>
      <c r="AE20" s="67"/>
      <c r="AF20" s="67"/>
      <c r="AG20" s="67"/>
      <c r="AH20" s="67"/>
      <c r="AI20" s="67"/>
      <c r="AJ20" s="67"/>
      <c r="AK20" s="90"/>
      <c r="AL20" s="91"/>
      <c r="AM20" s="91"/>
      <c r="AN20" s="91"/>
      <c r="AO20" s="97"/>
      <c r="AP20" s="21"/>
    </row>
    <row r="21" spans="1:42" ht="15.75" customHeight="1">
      <c r="A21" s="16"/>
      <c r="B21" s="75" t="s">
        <v>6</v>
      </c>
      <c r="C21" s="76"/>
      <c r="D21" s="76"/>
      <c r="E21" s="76"/>
      <c r="F21" s="76"/>
      <c r="G21" s="76"/>
      <c r="H21" s="76"/>
      <c r="I21" s="76"/>
      <c r="J21" s="76"/>
      <c r="K21" s="76"/>
      <c r="L21" s="85" t="s">
        <v>63</v>
      </c>
      <c r="M21" s="85"/>
      <c r="N21" s="85"/>
      <c r="O21" s="85"/>
      <c r="P21" s="85"/>
      <c r="Q21" s="85"/>
      <c r="R21" s="85"/>
      <c r="S21" s="85"/>
      <c r="T21" s="85"/>
      <c r="U21" s="85"/>
      <c r="V21" s="76" t="s">
        <v>13</v>
      </c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86">
        <f>+RELIQ!D16</f>
        <v>11732.64</v>
      </c>
      <c r="AI21" s="87"/>
      <c r="AJ21" s="87"/>
      <c r="AK21" s="87"/>
      <c r="AL21" s="87"/>
      <c r="AM21" s="87"/>
      <c r="AN21" s="88"/>
      <c r="AO21" s="10"/>
      <c r="AP21" s="22"/>
    </row>
    <row r="22" spans="1:42" ht="15.75" customHeight="1" thickBot="1">
      <c r="A22" s="16"/>
      <c r="B22" s="68" t="s">
        <v>7</v>
      </c>
      <c r="C22" s="69"/>
      <c r="D22" s="69"/>
      <c r="E22" s="69"/>
      <c r="F22" s="69"/>
      <c r="G22" s="69"/>
      <c r="H22" s="69"/>
      <c r="I22" s="69"/>
      <c r="J22" s="69"/>
      <c r="K22" s="69"/>
      <c r="L22" s="92">
        <f>+LIQ!D26</f>
        <v>19</v>
      </c>
      <c r="M22" s="93"/>
      <c r="N22" s="93"/>
      <c r="O22" s="94"/>
      <c r="P22" s="95" t="s">
        <v>14</v>
      </c>
      <c r="Q22" s="95"/>
      <c r="R22" s="95"/>
      <c r="S22" s="95"/>
      <c r="T22" s="92">
        <f>+LIQ!D27</f>
        <v>11</v>
      </c>
      <c r="U22" s="93"/>
      <c r="V22" s="93"/>
      <c r="W22" s="94"/>
      <c r="X22" s="95" t="s">
        <v>15</v>
      </c>
      <c r="Y22" s="95"/>
      <c r="Z22" s="95"/>
      <c r="AA22" s="95"/>
      <c r="AB22" s="92">
        <f>+LIQ!D28</f>
        <v>4</v>
      </c>
      <c r="AC22" s="93"/>
      <c r="AD22" s="93"/>
      <c r="AE22" s="94"/>
      <c r="AF22" s="95" t="s">
        <v>16</v>
      </c>
      <c r="AG22" s="95"/>
      <c r="AH22" s="95"/>
      <c r="AI22" s="95"/>
      <c r="AJ22" s="96"/>
      <c r="AK22" s="96"/>
      <c r="AL22" s="96"/>
      <c r="AM22" s="96"/>
      <c r="AN22" s="4"/>
      <c r="AO22" s="5"/>
      <c r="AP22" s="22"/>
    </row>
    <row r="23" spans="1:42" ht="9.75" customHeight="1" thickBo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20"/>
    </row>
    <row r="24" spans="1:42" s="11" customFormat="1" ht="24" customHeight="1" thickBot="1" thickTop="1">
      <c r="A24" s="28"/>
      <c r="B24" s="74" t="s">
        <v>38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27"/>
    </row>
    <row r="25" spans="1:42" ht="9.75" customHeight="1" thickBot="1" thickTop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5"/>
    </row>
    <row r="26" spans="1:42" ht="15.75" customHeight="1">
      <c r="A26" s="16"/>
      <c r="B26" s="98" t="s">
        <v>17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104" t="str">
        <f>+LIQ!C11</f>
        <v>ENERO 2018</v>
      </c>
      <c r="O26" s="104"/>
      <c r="P26" s="104"/>
      <c r="Q26" s="104"/>
      <c r="R26" s="104"/>
      <c r="S26" s="104"/>
      <c r="T26" s="104"/>
      <c r="U26" s="104" t="str">
        <f>+LIQ!C12</f>
        <v>FEBRERO 2018</v>
      </c>
      <c r="V26" s="104"/>
      <c r="W26" s="104"/>
      <c r="X26" s="104"/>
      <c r="Y26" s="104"/>
      <c r="Z26" s="104"/>
      <c r="AA26" s="104"/>
      <c r="AB26" s="104" t="str">
        <f>+LIQ!C13</f>
        <v>MARZO 2018</v>
      </c>
      <c r="AC26" s="104"/>
      <c r="AD26" s="104"/>
      <c r="AE26" s="104"/>
      <c r="AF26" s="104"/>
      <c r="AG26" s="104"/>
      <c r="AH26" s="104"/>
      <c r="AI26" s="105" t="s">
        <v>19</v>
      </c>
      <c r="AJ26" s="105"/>
      <c r="AK26" s="105"/>
      <c r="AL26" s="105"/>
      <c r="AM26" s="105"/>
      <c r="AN26" s="105"/>
      <c r="AO26" s="106"/>
      <c r="AP26" s="17"/>
    </row>
    <row r="27" spans="1:42" ht="15.75" customHeight="1">
      <c r="A27" s="16"/>
      <c r="B27" s="100" t="s">
        <v>32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10" t="s">
        <v>33</v>
      </c>
      <c r="O27" s="110"/>
      <c r="P27" s="107">
        <f>+RELIQ!G11</f>
        <v>11773.44</v>
      </c>
      <c r="Q27" s="108"/>
      <c r="R27" s="108"/>
      <c r="S27" s="108"/>
      <c r="T27" s="109"/>
      <c r="U27" s="110" t="s">
        <v>33</v>
      </c>
      <c r="V27" s="110"/>
      <c r="W27" s="107">
        <f>+RELIQ!G12</f>
        <v>11712.24</v>
      </c>
      <c r="X27" s="108"/>
      <c r="Y27" s="108"/>
      <c r="Z27" s="108"/>
      <c r="AA27" s="109"/>
      <c r="AB27" s="110" t="s">
        <v>33</v>
      </c>
      <c r="AC27" s="110"/>
      <c r="AD27" s="107">
        <f>+RELIQ!G13</f>
        <v>11712.24</v>
      </c>
      <c r="AE27" s="108"/>
      <c r="AF27" s="108"/>
      <c r="AG27" s="108"/>
      <c r="AH27" s="109"/>
      <c r="AI27" s="111" t="s">
        <v>33</v>
      </c>
      <c r="AJ27" s="111"/>
      <c r="AK27" s="117">
        <f>+P27+W27+AD27</f>
        <v>35197.92</v>
      </c>
      <c r="AL27" s="118"/>
      <c r="AM27" s="118"/>
      <c r="AN27" s="118"/>
      <c r="AO27" s="119"/>
      <c r="AP27" s="17"/>
    </row>
    <row r="28" spans="1:42" ht="29.25" customHeight="1">
      <c r="A28" s="16"/>
      <c r="B28" s="102" t="s">
        <v>18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20"/>
      <c r="AJ28" s="120"/>
      <c r="AK28" s="120"/>
      <c r="AL28" s="120"/>
      <c r="AM28" s="120"/>
      <c r="AN28" s="120"/>
      <c r="AO28" s="121"/>
      <c r="AP28" s="17"/>
    </row>
    <row r="29" spans="1:42" ht="15.75" customHeight="1">
      <c r="A29" s="16"/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  <c r="N29" s="110" t="s">
        <v>33</v>
      </c>
      <c r="O29" s="110"/>
      <c r="P29" s="107"/>
      <c r="Q29" s="108"/>
      <c r="R29" s="108"/>
      <c r="S29" s="108"/>
      <c r="T29" s="109"/>
      <c r="U29" s="110" t="s">
        <v>33</v>
      </c>
      <c r="V29" s="110"/>
      <c r="W29" s="107"/>
      <c r="X29" s="108"/>
      <c r="Y29" s="108"/>
      <c r="Z29" s="108"/>
      <c r="AA29" s="109"/>
      <c r="AB29" s="110" t="s">
        <v>33</v>
      </c>
      <c r="AC29" s="110"/>
      <c r="AD29" s="107"/>
      <c r="AE29" s="108"/>
      <c r="AF29" s="108"/>
      <c r="AG29" s="108"/>
      <c r="AH29" s="109"/>
      <c r="AI29" s="111" t="s">
        <v>33</v>
      </c>
      <c r="AJ29" s="111"/>
      <c r="AK29" s="117">
        <f>+P29+W29+AD29</f>
        <v>0</v>
      </c>
      <c r="AL29" s="118"/>
      <c r="AM29" s="118"/>
      <c r="AN29" s="118"/>
      <c r="AO29" s="119"/>
      <c r="AP29" s="17"/>
    </row>
    <row r="30" spans="1:42" ht="15.75" customHeight="1">
      <c r="A30" s="16"/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10" t="s">
        <v>33</v>
      </c>
      <c r="O30" s="110"/>
      <c r="P30" s="101"/>
      <c r="Q30" s="101"/>
      <c r="R30" s="101"/>
      <c r="S30" s="101"/>
      <c r="T30" s="101"/>
      <c r="U30" s="110" t="s">
        <v>33</v>
      </c>
      <c r="V30" s="110"/>
      <c r="W30" s="101"/>
      <c r="X30" s="101"/>
      <c r="Y30" s="101"/>
      <c r="Z30" s="101"/>
      <c r="AA30" s="101"/>
      <c r="AB30" s="110" t="s">
        <v>33</v>
      </c>
      <c r="AC30" s="110"/>
      <c r="AD30" s="101"/>
      <c r="AE30" s="101"/>
      <c r="AF30" s="101"/>
      <c r="AG30" s="101"/>
      <c r="AH30" s="101"/>
      <c r="AI30" s="111" t="s">
        <v>33</v>
      </c>
      <c r="AJ30" s="111"/>
      <c r="AK30" s="117">
        <f>+P30+W30+AD30</f>
        <v>0</v>
      </c>
      <c r="AL30" s="118"/>
      <c r="AM30" s="118"/>
      <c r="AN30" s="118"/>
      <c r="AO30" s="119"/>
      <c r="AP30" s="17"/>
    </row>
    <row r="31" spans="1:42" ht="15.75" customHeight="1">
      <c r="A31" s="16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10" t="s">
        <v>33</v>
      </c>
      <c r="O31" s="110"/>
      <c r="P31" s="101"/>
      <c r="Q31" s="101"/>
      <c r="R31" s="101"/>
      <c r="S31" s="101"/>
      <c r="T31" s="101"/>
      <c r="U31" s="110" t="s">
        <v>33</v>
      </c>
      <c r="V31" s="110"/>
      <c r="W31" s="101"/>
      <c r="X31" s="101"/>
      <c r="Y31" s="101"/>
      <c r="Z31" s="101"/>
      <c r="AA31" s="101"/>
      <c r="AB31" s="110" t="s">
        <v>33</v>
      </c>
      <c r="AC31" s="110"/>
      <c r="AD31" s="101"/>
      <c r="AE31" s="101"/>
      <c r="AF31" s="101"/>
      <c r="AG31" s="101"/>
      <c r="AH31" s="101"/>
      <c r="AI31" s="111" t="s">
        <v>33</v>
      </c>
      <c r="AJ31" s="111"/>
      <c r="AK31" s="117">
        <f>+P31+W31+AD31</f>
        <v>0</v>
      </c>
      <c r="AL31" s="118"/>
      <c r="AM31" s="118"/>
      <c r="AN31" s="118"/>
      <c r="AO31" s="119"/>
      <c r="AP31" s="17"/>
    </row>
    <row r="32" spans="1:42" ht="15.75" customHeight="1">
      <c r="A32" s="16"/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10" t="s">
        <v>33</v>
      </c>
      <c r="O32" s="110"/>
      <c r="P32" s="101"/>
      <c r="Q32" s="101"/>
      <c r="R32" s="101"/>
      <c r="S32" s="101"/>
      <c r="T32" s="101"/>
      <c r="U32" s="110" t="s">
        <v>33</v>
      </c>
      <c r="V32" s="110"/>
      <c r="W32" s="101"/>
      <c r="X32" s="101"/>
      <c r="Y32" s="101"/>
      <c r="Z32" s="101"/>
      <c r="AA32" s="101"/>
      <c r="AB32" s="110" t="s">
        <v>33</v>
      </c>
      <c r="AC32" s="110"/>
      <c r="AD32" s="101"/>
      <c r="AE32" s="101"/>
      <c r="AF32" s="101"/>
      <c r="AG32" s="101"/>
      <c r="AH32" s="101"/>
      <c r="AI32" s="111" t="s">
        <v>33</v>
      </c>
      <c r="AJ32" s="111"/>
      <c r="AK32" s="117">
        <f>+P32+W32+AD32</f>
        <v>0</v>
      </c>
      <c r="AL32" s="118"/>
      <c r="AM32" s="118"/>
      <c r="AN32" s="118"/>
      <c r="AO32" s="119"/>
      <c r="AP32" s="17"/>
    </row>
    <row r="33" spans="1:42" ht="15.75" customHeight="1" thickBot="1">
      <c r="A33" s="16"/>
      <c r="B33" s="112" t="s">
        <v>20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 t="s">
        <v>33</v>
      </c>
      <c r="O33" s="113"/>
      <c r="P33" s="107">
        <f>+P27</f>
        <v>11773.44</v>
      </c>
      <c r="Q33" s="108"/>
      <c r="R33" s="108"/>
      <c r="S33" s="108"/>
      <c r="T33" s="109"/>
      <c r="U33" s="113" t="s">
        <v>33</v>
      </c>
      <c r="V33" s="113"/>
      <c r="W33" s="107">
        <f>+W27</f>
        <v>11712.24</v>
      </c>
      <c r="X33" s="108"/>
      <c r="Y33" s="108"/>
      <c r="Z33" s="108"/>
      <c r="AA33" s="109"/>
      <c r="AB33" s="113" t="s">
        <v>33</v>
      </c>
      <c r="AC33" s="113"/>
      <c r="AD33" s="107">
        <f>+AD27</f>
        <v>11712.24</v>
      </c>
      <c r="AE33" s="108"/>
      <c r="AF33" s="108"/>
      <c r="AG33" s="108"/>
      <c r="AH33" s="109"/>
      <c r="AI33" s="126" t="s">
        <v>33</v>
      </c>
      <c r="AJ33" s="126"/>
      <c r="AK33" s="117">
        <f>+AK27+AK29+AK30+AK31+AK32</f>
        <v>35197.92</v>
      </c>
      <c r="AL33" s="118"/>
      <c r="AM33" s="118"/>
      <c r="AN33" s="118"/>
      <c r="AO33" s="119"/>
      <c r="AP33" s="17"/>
    </row>
    <row r="34" spans="1:42" s="11" customFormat="1" ht="24" customHeight="1" thickBot="1" thickTop="1">
      <c r="A34" s="29"/>
      <c r="B34" s="127" t="s">
        <v>39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9" t="s">
        <v>33</v>
      </c>
      <c r="AJ34" s="130"/>
      <c r="AK34" s="128">
        <f>+AK33/3</f>
        <v>11732.64</v>
      </c>
      <c r="AL34" s="128"/>
      <c r="AM34" s="128"/>
      <c r="AN34" s="128"/>
      <c r="AO34" s="128"/>
      <c r="AP34" s="30"/>
    </row>
    <row r="35" spans="1:42" ht="9.75" customHeight="1" thickBot="1" thickTop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31"/>
      <c r="AJ35" s="31"/>
      <c r="AK35" s="31"/>
      <c r="AL35" s="31"/>
      <c r="AM35" s="31"/>
      <c r="AN35" s="31"/>
      <c r="AO35" s="31"/>
      <c r="AP35" s="15"/>
    </row>
    <row r="36" spans="1:42" ht="15.75" customHeight="1">
      <c r="A36" s="16"/>
      <c r="B36" s="75" t="s">
        <v>21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122" t="s">
        <v>33</v>
      </c>
      <c r="AJ36" s="122"/>
      <c r="AK36" s="123">
        <f>+AK34*3</f>
        <v>35197.92</v>
      </c>
      <c r="AL36" s="124"/>
      <c r="AM36" s="124"/>
      <c r="AN36" s="124"/>
      <c r="AO36" s="125"/>
      <c r="AP36" s="17"/>
    </row>
    <row r="37" spans="1:42" ht="15.75" customHeight="1">
      <c r="A37" s="16"/>
      <c r="B37" s="62" t="s">
        <v>34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 t="s">
        <v>22</v>
      </c>
      <c r="V37" s="63"/>
      <c r="W37" s="135">
        <f>+L22</f>
        <v>19</v>
      </c>
      <c r="X37" s="136"/>
      <c r="Y37" s="63" t="s">
        <v>14</v>
      </c>
      <c r="Z37" s="63"/>
      <c r="AA37" s="63"/>
      <c r="AB37" s="63"/>
      <c r="AC37" s="35" t="s">
        <v>33</v>
      </c>
      <c r="AD37" s="137">
        <f>+AK34*W37</f>
        <v>222920.15999999997</v>
      </c>
      <c r="AE37" s="138"/>
      <c r="AF37" s="138"/>
      <c r="AG37" s="138"/>
      <c r="AH37" s="139"/>
      <c r="AI37" s="111"/>
      <c r="AJ37" s="111"/>
      <c r="AK37" s="131"/>
      <c r="AL37" s="131"/>
      <c r="AM37" s="131"/>
      <c r="AN37" s="131"/>
      <c r="AO37" s="132"/>
      <c r="AP37" s="17"/>
    </row>
    <row r="38" spans="1:42" ht="15.75" customHeight="1">
      <c r="A38" s="16"/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 t="s">
        <v>22</v>
      </c>
      <c r="V38" s="63"/>
      <c r="W38" s="135">
        <f>+T22</f>
        <v>11</v>
      </c>
      <c r="X38" s="136"/>
      <c r="Y38" s="63" t="s">
        <v>15</v>
      </c>
      <c r="Z38" s="63"/>
      <c r="AA38" s="63"/>
      <c r="AB38" s="63"/>
      <c r="AC38" s="110" t="s">
        <v>33</v>
      </c>
      <c r="AD38" s="110"/>
      <c r="AE38" s="131">
        <f>+AK34/12*W38</f>
        <v>10754.919999999998</v>
      </c>
      <c r="AF38" s="131"/>
      <c r="AG38" s="131"/>
      <c r="AH38" s="131"/>
      <c r="AI38" s="111"/>
      <c r="AJ38" s="111"/>
      <c r="AK38" s="131"/>
      <c r="AL38" s="131"/>
      <c r="AM38" s="131"/>
      <c r="AN38" s="131"/>
      <c r="AO38" s="132"/>
      <c r="AP38" s="17"/>
    </row>
    <row r="39" spans="1:42" ht="15.75" customHeight="1">
      <c r="A39" s="16"/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 t="s">
        <v>22</v>
      </c>
      <c r="V39" s="63"/>
      <c r="W39" s="135">
        <f>+AB22</f>
        <v>4</v>
      </c>
      <c r="X39" s="136"/>
      <c r="Y39" s="63" t="s">
        <v>35</v>
      </c>
      <c r="Z39" s="63"/>
      <c r="AA39" s="63"/>
      <c r="AB39" s="63"/>
      <c r="AC39" s="110" t="s">
        <v>33</v>
      </c>
      <c r="AD39" s="110"/>
      <c r="AE39" s="131">
        <f>+AK34/360*W39</f>
        <v>130.36266666666666</v>
      </c>
      <c r="AF39" s="131"/>
      <c r="AG39" s="131"/>
      <c r="AH39" s="131"/>
      <c r="AI39" s="111"/>
      <c r="AJ39" s="111"/>
      <c r="AK39" s="131">
        <f>+AE39+AE38+AD37</f>
        <v>233805.44266666664</v>
      </c>
      <c r="AL39" s="131"/>
      <c r="AM39" s="131"/>
      <c r="AN39" s="131"/>
      <c r="AO39" s="132"/>
      <c r="AP39" s="17"/>
    </row>
    <row r="40" spans="1:42" ht="15.75" customHeight="1">
      <c r="A40" s="16"/>
      <c r="B40" s="62" t="s">
        <v>24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 t="s">
        <v>22</v>
      </c>
      <c r="V40" s="63"/>
      <c r="W40" s="73">
        <v>3</v>
      </c>
      <c r="X40" s="73"/>
      <c r="Y40" s="63" t="s">
        <v>23</v>
      </c>
      <c r="Z40" s="63"/>
      <c r="AA40" s="63"/>
      <c r="AB40" s="63"/>
      <c r="AC40" s="140">
        <v>15</v>
      </c>
      <c r="AD40" s="140"/>
      <c r="AE40" s="140"/>
      <c r="AF40" s="63" t="s">
        <v>35</v>
      </c>
      <c r="AG40" s="63"/>
      <c r="AH40" s="63"/>
      <c r="AI40" s="111" t="s">
        <v>33</v>
      </c>
      <c r="AJ40" s="111"/>
      <c r="AK40" s="131">
        <f>(AK34/12*W40)+(AK34/360*AC40)</f>
        <v>3422.02</v>
      </c>
      <c r="AL40" s="131"/>
      <c r="AM40" s="131"/>
      <c r="AN40" s="131"/>
      <c r="AO40" s="132"/>
      <c r="AP40" s="17"/>
    </row>
    <row r="41" spans="1:42" ht="15.75" customHeight="1">
      <c r="A41" s="16"/>
      <c r="B41" s="62" t="s">
        <v>25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 t="s">
        <v>22</v>
      </c>
      <c r="V41" s="63"/>
      <c r="W41" s="73"/>
      <c r="X41" s="73"/>
      <c r="Y41" s="63" t="s">
        <v>23</v>
      </c>
      <c r="Z41" s="63"/>
      <c r="AA41" s="63"/>
      <c r="AB41" s="63"/>
      <c r="AC41" s="140">
        <v>58</v>
      </c>
      <c r="AD41" s="140"/>
      <c r="AE41" s="140"/>
      <c r="AF41" s="63" t="s">
        <v>35</v>
      </c>
      <c r="AG41" s="63"/>
      <c r="AH41" s="63"/>
      <c r="AI41" s="111" t="s">
        <v>33</v>
      </c>
      <c r="AJ41" s="111"/>
      <c r="AK41" s="131">
        <f>+AK34/30*AC41</f>
        <v>22683.104</v>
      </c>
      <c r="AL41" s="131"/>
      <c r="AM41" s="131"/>
      <c r="AN41" s="131"/>
      <c r="AO41" s="132"/>
      <c r="AP41" s="17"/>
    </row>
    <row r="42" spans="1:42" ht="15.75" customHeight="1">
      <c r="A42" s="16"/>
      <c r="B42" s="62" t="s">
        <v>26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 t="s">
        <v>22</v>
      </c>
      <c r="V42" s="63"/>
      <c r="W42" s="73"/>
      <c r="X42" s="73"/>
      <c r="Y42" s="63" t="s">
        <v>23</v>
      </c>
      <c r="Z42" s="63"/>
      <c r="AA42" s="63"/>
      <c r="AB42" s="63"/>
      <c r="AC42" s="140"/>
      <c r="AD42" s="140"/>
      <c r="AE42" s="140"/>
      <c r="AF42" s="63" t="s">
        <v>35</v>
      </c>
      <c r="AG42" s="63"/>
      <c r="AH42" s="63"/>
      <c r="AI42" s="111" t="s">
        <v>33</v>
      </c>
      <c r="AJ42" s="111"/>
      <c r="AK42" s="131">
        <v>0</v>
      </c>
      <c r="AL42" s="131"/>
      <c r="AM42" s="131"/>
      <c r="AN42" s="131"/>
      <c r="AO42" s="132"/>
      <c r="AP42" s="17"/>
    </row>
    <row r="43" spans="1:42" ht="15.75" customHeight="1">
      <c r="A43" s="16"/>
      <c r="B43" s="62" t="s">
        <v>27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111" t="s">
        <v>33</v>
      </c>
      <c r="AJ43" s="111"/>
      <c r="AK43" s="131">
        <v>0</v>
      </c>
      <c r="AL43" s="131"/>
      <c r="AM43" s="131"/>
      <c r="AN43" s="131"/>
      <c r="AO43" s="132"/>
      <c r="AP43" s="17"/>
    </row>
    <row r="44" spans="1:42" ht="15.75" customHeight="1" thickBot="1">
      <c r="A44" s="18"/>
      <c r="B44" s="143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 t="s">
        <v>36</v>
      </c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 t="s">
        <v>28</v>
      </c>
      <c r="AA44" s="141"/>
      <c r="AB44" s="141"/>
      <c r="AC44" s="141"/>
      <c r="AD44" s="141"/>
      <c r="AE44" s="141"/>
      <c r="AF44" s="142" t="s">
        <v>35</v>
      </c>
      <c r="AG44" s="142"/>
      <c r="AH44" s="142"/>
      <c r="AI44" s="126" t="s">
        <v>33</v>
      </c>
      <c r="AJ44" s="126"/>
      <c r="AK44" s="133">
        <v>0</v>
      </c>
      <c r="AL44" s="133"/>
      <c r="AM44" s="133"/>
      <c r="AN44" s="133"/>
      <c r="AO44" s="134"/>
      <c r="AP44" s="20"/>
    </row>
    <row r="45" spans="1:42" s="11" customFormat="1" ht="24" customHeight="1" thickBot="1" thickTop="1">
      <c r="A45" s="29"/>
      <c r="B45" s="127" t="s">
        <v>29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9" t="s">
        <v>33</v>
      </c>
      <c r="AJ45" s="130"/>
      <c r="AK45" s="128">
        <f>SUM(AK36:AO44)</f>
        <v>295108.48666666663</v>
      </c>
      <c r="AL45" s="128"/>
      <c r="AM45" s="128"/>
      <c r="AN45" s="128"/>
      <c r="AO45" s="128"/>
      <c r="AP45" s="30"/>
    </row>
    <row r="46" spans="1:42" ht="9.75" customHeight="1" thickBot="1" thickTop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5"/>
    </row>
    <row r="47" spans="1:42" ht="15.75" customHeight="1">
      <c r="A47" s="16"/>
      <c r="B47" s="75" t="s">
        <v>30</v>
      </c>
      <c r="C47" s="76"/>
      <c r="D47" s="76"/>
      <c r="E47" s="76"/>
      <c r="F47" s="76"/>
      <c r="G47" s="76"/>
      <c r="H47" s="76"/>
      <c r="I47" s="76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99"/>
      <c r="Y47" s="99"/>
      <c r="Z47" s="149"/>
      <c r="AA47" s="149"/>
      <c r="AB47" s="149"/>
      <c r="AC47" s="149"/>
      <c r="AD47" s="149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51"/>
      <c r="AP47" s="17"/>
    </row>
    <row r="48" spans="1:42" ht="15.75" customHeight="1">
      <c r="A48" s="16"/>
      <c r="B48" s="62"/>
      <c r="C48" s="63"/>
      <c r="D48" s="63"/>
      <c r="E48" s="63"/>
      <c r="F48" s="63"/>
      <c r="G48" s="63"/>
      <c r="H48" s="63"/>
      <c r="I48" s="63"/>
      <c r="J48" s="145" t="s">
        <v>94</v>
      </c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7"/>
      <c r="X48" s="110" t="s">
        <v>33</v>
      </c>
      <c r="Y48" s="110"/>
      <c r="Z48" s="131"/>
      <c r="AA48" s="131"/>
      <c r="AB48" s="131"/>
      <c r="AC48" s="131"/>
      <c r="AD48" s="131"/>
      <c r="AE48" s="150"/>
      <c r="AF48" s="150"/>
      <c r="AG48" s="150"/>
      <c r="AH48" s="150"/>
      <c r="AI48" s="150"/>
      <c r="AJ48" s="150"/>
      <c r="AK48" s="131">
        <f>(AK41-FINIQ!AK41)*0.13</f>
        <v>131.85951999999955</v>
      </c>
      <c r="AL48" s="131"/>
      <c r="AM48" s="131"/>
      <c r="AN48" s="131"/>
      <c r="AO48" s="132"/>
      <c r="AP48" s="17"/>
    </row>
    <row r="49" spans="1:42" ht="15.75" customHeight="1">
      <c r="A49" s="16"/>
      <c r="B49" s="62"/>
      <c r="C49" s="63"/>
      <c r="D49" s="63"/>
      <c r="E49" s="63"/>
      <c r="F49" s="63"/>
      <c r="G49" s="63"/>
      <c r="H49" s="63"/>
      <c r="I49" s="63"/>
      <c r="J49" s="63" t="s">
        <v>95</v>
      </c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110" t="s">
        <v>33</v>
      </c>
      <c r="Y49" s="110"/>
      <c r="Z49" s="131"/>
      <c r="AA49" s="131"/>
      <c r="AB49" s="131"/>
      <c r="AC49" s="131"/>
      <c r="AD49" s="131"/>
      <c r="AE49" s="150"/>
      <c r="AF49" s="150"/>
      <c r="AG49" s="150"/>
      <c r="AH49" s="150"/>
      <c r="AI49" s="150"/>
      <c r="AJ49" s="150"/>
      <c r="AK49" s="131">
        <f>+FINIQ!AK53</f>
        <v>279095.3893333333</v>
      </c>
      <c r="AL49" s="131"/>
      <c r="AM49" s="131"/>
      <c r="AN49" s="131"/>
      <c r="AO49" s="132"/>
      <c r="AP49" s="17"/>
    </row>
    <row r="50" spans="1:42" ht="15.75" customHeight="1">
      <c r="A50" s="16"/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110" t="s">
        <v>33</v>
      </c>
      <c r="Y50" s="110"/>
      <c r="Z50" s="131"/>
      <c r="AA50" s="131"/>
      <c r="AB50" s="131"/>
      <c r="AC50" s="131"/>
      <c r="AD50" s="131"/>
      <c r="AE50" s="150"/>
      <c r="AF50" s="150"/>
      <c r="AG50" s="150"/>
      <c r="AH50" s="150"/>
      <c r="AI50" s="150"/>
      <c r="AJ50" s="150"/>
      <c r="AK50" s="131"/>
      <c r="AL50" s="131"/>
      <c r="AM50" s="131"/>
      <c r="AN50" s="131"/>
      <c r="AO50" s="132"/>
      <c r="AP50" s="17"/>
    </row>
    <row r="51" spans="1:42" ht="15.75" customHeight="1">
      <c r="A51" s="16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110" t="s">
        <v>33</v>
      </c>
      <c r="Y51" s="110"/>
      <c r="Z51" s="131"/>
      <c r="AA51" s="131"/>
      <c r="AB51" s="131"/>
      <c r="AC51" s="131"/>
      <c r="AD51" s="131"/>
      <c r="AE51" s="150"/>
      <c r="AF51" s="150"/>
      <c r="AG51" s="150"/>
      <c r="AH51" s="150"/>
      <c r="AI51" s="150"/>
      <c r="AJ51" s="150"/>
      <c r="AK51" s="131"/>
      <c r="AL51" s="131"/>
      <c r="AM51" s="131"/>
      <c r="AN51" s="131"/>
      <c r="AO51" s="132"/>
      <c r="AP51" s="17"/>
    </row>
    <row r="52" spans="1:42" ht="15.75" customHeight="1" thickBot="1">
      <c r="A52" s="16"/>
      <c r="B52" s="68"/>
      <c r="C52" s="69"/>
      <c r="D52" s="69"/>
      <c r="E52" s="69"/>
      <c r="F52" s="69"/>
      <c r="G52" s="69"/>
      <c r="H52" s="69"/>
      <c r="I52" s="69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53" t="s">
        <v>33</v>
      </c>
      <c r="Y52" s="153"/>
      <c r="Z52" s="154"/>
      <c r="AA52" s="154"/>
      <c r="AB52" s="154"/>
      <c r="AC52" s="154"/>
      <c r="AD52" s="154"/>
      <c r="AE52" s="148" t="s">
        <v>37</v>
      </c>
      <c r="AF52" s="148"/>
      <c r="AG52" s="148"/>
      <c r="AH52" s="148"/>
      <c r="AI52" s="148"/>
      <c r="AJ52" s="148"/>
      <c r="AK52" s="131">
        <f>SUM(AK48:AO51)</f>
        <v>279227.2488533333</v>
      </c>
      <c r="AL52" s="131"/>
      <c r="AM52" s="131"/>
      <c r="AN52" s="131"/>
      <c r="AO52" s="132"/>
      <c r="AP52" s="17"/>
    </row>
    <row r="53" spans="1:42" s="11" customFormat="1" ht="24" customHeight="1" thickBot="1" thickTop="1">
      <c r="A53" s="29"/>
      <c r="B53" s="127" t="s">
        <v>31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52" t="s">
        <v>33</v>
      </c>
      <c r="AJ53" s="127"/>
      <c r="AK53" s="128">
        <f>+AK45-AK52</f>
        <v>15881.23781333334</v>
      </c>
      <c r="AL53" s="128"/>
      <c r="AM53" s="128"/>
      <c r="AN53" s="128"/>
      <c r="AO53" s="128"/>
      <c r="AP53" s="30"/>
    </row>
    <row r="54" spans="2:41" ht="14.25" thickBot="1" thickTop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2" ht="15.75" customHeight="1" thickTop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5"/>
    </row>
    <row r="56" spans="1:42" ht="15.75" customHeight="1">
      <c r="A56" s="16"/>
      <c r="B56" s="54" t="s">
        <v>40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17"/>
    </row>
    <row r="57" spans="1:42" ht="15.75" customHeight="1">
      <c r="A57" s="16"/>
      <c r="B57" s="32"/>
      <c r="C57" s="32"/>
      <c r="D57" s="32"/>
      <c r="E57" s="32"/>
      <c r="F57" s="32"/>
      <c r="G57" s="32"/>
      <c r="H57" s="32"/>
      <c r="I57" s="54" t="s">
        <v>41</v>
      </c>
      <c r="J57" s="54"/>
      <c r="K57" s="54"/>
      <c r="L57" s="54"/>
      <c r="M57" s="51" t="s">
        <v>42</v>
      </c>
      <c r="N57" s="51"/>
      <c r="O57" s="51"/>
      <c r="P57" s="54" t="s">
        <v>43</v>
      </c>
      <c r="Q57" s="54"/>
      <c r="R57" s="54"/>
      <c r="S57" s="54"/>
      <c r="T57" s="54"/>
      <c r="U57" s="51" t="s">
        <v>45</v>
      </c>
      <c r="V57" s="51"/>
      <c r="W57" s="51"/>
      <c r="X57" s="51" t="s">
        <v>44</v>
      </c>
      <c r="Y57" s="51"/>
      <c r="Z57" s="155"/>
      <c r="AA57" s="50"/>
      <c r="AB57" s="50"/>
      <c r="AC57" s="50"/>
      <c r="AD57" s="50"/>
      <c r="AE57" s="50"/>
      <c r="AF57" s="51" t="s">
        <v>46</v>
      </c>
      <c r="AG57" s="51"/>
      <c r="AH57" s="51"/>
      <c r="AI57" s="51"/>
      <c r="AJ57" s="50"/>
      <c r="AK57" s="50"/>
      <c r="AL57" s="50"/>
      <c r="AM57" s="50"/>
      <c r="AN57" s="50"/>
      <c r="AO57" s="50"/>
      <c r="AP57" s="17"/>
    </row>
    <row r="58" spans="1:42" ht="15.75" customHeight="1">
      <c r="A58" s="16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17"/>
    </row>
    <row r="59" spans="1:42" ht="15.75" customHeight="1">
      <c r="A59" s="16"/>
      <c r="B59" s="54" t="s">
        <v>47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17"/>
    </row>
    <row r="60" spans="1:42" ht="15.75" customHeight="1">
      <c r="A60" s="16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17"/>
    </row>
    <row r="61" spans="1:42" ht="15.75" customHeight="1">
      <c r="A61" s="16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17"/>
    </row>
    <row r="62" spans="1:42" ht="15.75" customHeight="1" thickBot="1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20"/>
    </row>
    <row r="63" spans="1:42" ht="15.75" customHeight="1" thickTop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5"/>
    </row>
    <row r="64" spans="1:42" ht="15.75" customHeight="1">
      <c r="A64" s="16"/>
      <c r="B64" s="54" t="s">
        <v>48</v>
      </c>
      <c r="C64" s="54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17"/>
    </row>
    <row r="65" spans="1:42" ht="15.75" customHeight="1">
      <c r="A65" s="16"/>
      <c r="B65" s="51" t="s">
        <v>49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33"/>
      <c r="O65" s="60"/>
      <c r="P65" s="60"/>
      <c r="Q65" s="60"/>
      <c r="R65" s="60"/>
      <c r="S65" s="60"/>
      <c r="T65" s="60"/>
      <c r="U65" s="60"/>
      <c r="V65" s="58" t="s">
        <v>50</v>
      </c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22"/>
    </row>
    <row r="66" spans="1:42" ht="15.75" customHeight="1">
      <c r="A66" s="16"/>
      <c r="B66" s="54" t="s">
        <v>51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9"/>
      <c r="P66" s="59"/>
      <c r="Q66" s="59"/>
      <c r="R66" s="59"/>
      <c r="S66" s="59"/>
      <c r="T66" s="59"/>
      <c r="U66" s="59"/>
      <c r="V66" s="54" t="s">
        <v>60</v>
      </c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17"/>
    </row>
    <row r="67" spans="1:42" ht="15.75" customHeight="1">
      <c r="A67" s="16"/>
      <c r="B67" s="54" t="s">
        <v>52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17"/>
    </row>
    <row r="68" spans="1:42" ht="15.75" customHeight="1">
      <c r="A68" s="16"/>
      <c r="B68" s="54" t="s">
        <v>53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17"/>
    </row>
    <row r="69" spans="1:42" ht="15.75" customHeight="1">
      <c r="A69" s="16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17"/>
    </row>
    <row r="70" spans="1:42" ht="15.75" customHeight="1">
      <c r="A70" s="16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17"/>
    </row>
    <row r="71" spans="1:42" ht="15.75" customHeight="1">
      <c r="A71" s="16"/>
      <c r="B71" s="54" t="s">
        <v>54</v>
      </c>
      <c r="C71" s="54"/>
      <c r="D71" s="54"/>
      <c r="E71" s="54"/>
      <c r="F71" s="54"/>
      <c r="G71" s="54"/>
      <c r="H71" s="54"/>
      <c r="I71" s="54"/>
      <c r="J71" s="53"/>
      <c r="K71" s="53"/>
      <c r="L71" s="53"/>
      <c r="M71" s="53"/>
      <c r="N71" s="53"/>
      <c r="O71" s="34" t="s">
        <v>55</v>
      </c>
      <c r="P71" s="55"/>
      <c r="Q71" s="55"/>
      <c r="R71" s="55"/>
      <c r="S71" s="51" t="s">
        <v>22</v>
      </c>
      <c r="T71" s="51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1" t="s">
        <v>28</v>
      </c>
      <c r="AI71" s="51"/>
      <c r="AJ71" s="52"/>
      <c r="AK71" s="52"/>
      <c r="AL71" s="52"/>
      <c r="AM71" s="52"/>
      <c r="AN71" s="52"/>
      <c r="AO71" s="52"/>
      <c r="AP71" s="17"/>
    </row>
    <row r="72" spans="1:42" ht="15.75" customHeight="1">
      <c r="A72" s="16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17"/>
    </row>
    <row r="73" spans="1:42" ht="15.75" customHeight="1">
      <c r="A73" s="16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17"/>
    </row>
    <row r="74" spans="1:42" ht="15.75" customHeight="1">
      <c r="A74" s="16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17"/>
    </row>
    <row r="75" spans="1:42" ht="15.75" customHeight="1">
      <c r="A75" s="16"/>
      <c r="B75" s="32"/>
      <c r="C75" s="32"/>
      <c r="D75" s="32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32"/>
      <c r="T75" s="32"/>
      <c r="U75" s="32"/>
      <c r="V75" s="32"/>
      <c r="W75" s="32"/>
      <c r="X75" s="32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32"/>
      <c r="AN75" s="32"/>
      <c r="AO75" s="32"/>
      <c r="AP75" s="17"/>
    </row>
    <row r="76" spans="1:42" ht="15.75" customHeight="1">
      <c r="A76" s="16"/>
      <c r="B76" s="32"/>
      <c r="C76" s="32"/>
      <c r="D76" s="32"/>
      <c r="E76" s="51" t="s">
        <v>56</v>
      </c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32"/>
      <c r="T76" s="32"/>
      <c r="U76" s="32"/>
      <c r="V76" s="32"/>
      <c r="W76" s="32"/>
      <c r="X76" s="32"/>
      <c r="Y76" s="51" t="s">
        <v>57</v>
      </c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32"/>
      <c r="AN76" s="32"/>
      <c r="AO76" s="32"/>
      <c r="AP76" s="17"/>
    </row>
    <row r="77" spans="1:42" ht="15.75" customHeight="1">
      <c r="A77" s="16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17"/>
    </row>
    <row r="78" spans="1:42" ht="15.75" customHeight="1">
      <c r="A78" s="16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17"/>
    </row>
    <row r="79" spans="1:42" ht="15.75" customHeight="1">
      <c r="A79" s="16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17"/>
    </row>
    <row r="80" spans="1:42" ht="15.75" customHeight="1">
      <c r="A80" s="16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17"/>
    </row>
    <row r="81" spans="1:42" ht="15.75" customHeight="1">
      <c r="A81" s="16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17"/>
    </row>
    <row r="82" spans="1:42" ht="15.75" customHeight="1">
      <c r="A82" s="16"/>
      <c r="B82" s="32"/>
      <c r="C82" s="32"/>
      <c r="D82" s="32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32"/>
      <c r="T82" s="32"/>
      <c r="U82" s="32"/>
      <c r="V82" s="32"/>
      <c r="W82" s="32"/>
      <c r="X82" s="32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32"/>
      <c r="AN82" s="32"/>
      <c r="AO82" s="32"/>
      <c r="AP82" s="17"/>
    </row>
    <row r="83" spans="1:42" ht="15.75" customHeight="1">
      <c r="A83" s="16"/>
      <c r="B83" s="32"/>
      <c r="C83" s="32"/>
      <c r="D83" s="32"/>
      <c r="E83" s="51" t="s">
        <v>58</v>
      </c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32"/>
      <c r="T83" s="32"/>
      <c r="U83" s="32"/>
      <c r="V83" s="32"/>
      <c r="W83" s="32"/>
      <c r="X83" s="32"/>
      <c r="Y83" s="51" t="s">
        <v>59</v>
      </c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32"/>
      <c r="AN83" s="32"/>
      <c r="AO83" s="32"/>
      <c r="AP83" s="17"/>
    </row>
    <row r="84" spans="1:42" ht="15.75" customHeight="1">
      <c r="A84" s="16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17"/>
    </row>
    <row r="85" spans="1:42" ht="15.75" customHeight="1" thickBot="1">
      <c r="A85" s="18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20"/>
    </row>
    <row r="86" spans="1:42" ht="15.75" customHeight="1" thickTop="1">
      <c r="A86" s="16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17"/>
    </row>
    <row r="87" spans="1:42" ht="15.75" customHeight="1">
      <c r="A87" s="16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17"/>
    </row>
    <row r="88" spans="1:42" ht="15.75" customHeight="1">
      <c r="A88" s="16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17"/>
    </row>
    <row r="89" spans="1:42" ht="15.75" customHeight="1">
      <c r="A89" s="16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17"/>
    </row>
    <row r="90" spans="1:42" ht="15.75" customHeight="1">
      <c r="A90" s="16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17"/>
    </row>
    <row r="91" spans="1:42" ht="15.75" customHeight="1">
      <c r="A91" s="16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17"/>
    </row>
    <row r="92" spans="1:42" ht="15.75" customHeight="1">
      <c r="A92" s="16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17"/>
    </row>
    <row r="93" spans="1:42" ht="15.75" customHeight="1">
      <c r="A93" s="16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17"/>
    </row>
    <row r="94" spans="1:42" ht="15.75" customHeight="1">
      <c r="A94" s="16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17"/>
    </row>
    <row r="95" spans="1:42" ht="15.75" customHeight="1">
      <c r="A95" s="16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17"/>
    </row>
    <row r="96" spans="1:42" ht="15.75" customHeight="1">
      <c r="A96" s="16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17"/>
    </row>
    <row r="97" spans="1:42" ht="15.75" customHeight="1">
      <c r="A97" s="16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17"/>
    </row>
    <row r="98" spans="1:42" ht="15.75" customHeight="1">
      <c r="A98" s="16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17"/>
    </row>
    <row r="99" spans="1:42" ht="15.75" customHeight="1">
      <c r="A99" s="16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17"/>
    </row>
    <row r="100" spans="1:42" ht="15.75" customHeight="1">
      <c r="A100" s="16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17"/>
    </row>
    <row r="101" spans="1:42" ht="15.75" customHeight="1">
      <c r="A101" s="16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17"/>
    </row>
    <row r="102" spans="1:42" ht="15.75" customHeight="1">
      <c r="A102" s="16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17"/>
    </row>
    <row r="103" spans="1:42" ht="15.75" customHeight="1">
      <c r="A103" s="16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17"/>
    </row>
    <row r="104" spans="1:42" ht="15.75" customHeight="1">
      <c r="A104" s="16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17"/>
    </row>
    <row r="105" spans="1:42" ht="15.75" customHeight="1">
      <c r="A105" s="16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17"/>
    </row>
    <row r="106" spans="1:42" ht="15.75" customHeight="1" thickBot="1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20"/>
    </row>
    <row r="107" spans="2:41" ht="15.75" customHeight="1" thickTop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2:41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2:41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2:41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2:41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2:41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2:41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2:41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2:41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2:41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2:41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</sheetData>
  <sheetProtection/>
  <mergeCells count="243">
    <mergeCell ref="E83:R83"/>
    <mergeCell ref="Y83:AL83"/>
    <mergeCell ref="E75:R75"/>
    <mergeCell ref="Y75:AL75"/>
    <mergeCell ref="E76:R76"/>
    <mergeCell ref="Y76:AL76"/>
    <mergeCell ref="E82:R82"/>
    <mergeCell ref="Y82:AL82"/>
    <mergeCell ref="B67:AO67"/>
    <mergeCell ref="B68:AO68"/>
    <mergeCell ref="B71:I71"/>
    <mergeCell ref="J71:N71"/>
    <mergeCell ref="P71:R71"/>
    <mergeCell ref="S71:T71"/>
    <mergeCell ref="U71:AG71"/>
    <mergeCell ref="AH71:AI71"/>
    <mergeCell ref="AJ71:AO71"/>
    <mergeCell ref="B65:M65"/>
    <mergeCell ref="O65:U65"/>
    <mergeCell ref="V65:AO65"/>
    <mergeCell ref="B66:N66"/>
    <mergeCell ref="O66:U66"/>
    <mergeCell ref="V66:AO66"/>
    <mergeCell ref="AF57:AI57"/>
    <mergeCell ref="AJ57:AO57"/>
    <mergeCell ref="B59:P59"/>
    <mergeCell ref="Q59:AO59"/>
    <mergeCell ref="B61:AO61"/>
    <mergeCell ref="B64:C64"/>
    <mergeCell ref="D64:AO64"/>
    <mergeCell ref="B53:AH53"/>
    <mergeCell ref="AI53:AJ53"/>
    <mergeCell ref="AK53:AO53"/>
    <mergeCell ref="B56:AO56"/>
    <mergeCell ref="I57:L57"/>
    <mergeCell ref="M57:O57"/>
    <mergeCell ref="P57:T57"/>
    <mergeCell ref="U57:W57"/>
    <mergeCell ref="X57:Y57"/>
    <mergeCell ref="Z57:AE57"/>
    <mergeCell ref="B52:I52"/>
    <mergeCell ref="J52:W52"/>
    <mergeCell ref="X52:Y52"/>
    <mergeCell ref="Z52:AD52"/>
    <mergeCell ref="AE52:AJ52"/>
    <mergeCell ref="AK52:AO52"/>
    <mergeCell ref="B51:I51"/>
    <mergeCell ref="J51:W51"/>
    <mergeCell ref="X51:Y51"/>
    <mergeCell ref="Z51:AD51"/>
    <mergeCell ref="AE51:AJ51"/>
    <mergeCell ref="AK51:AO51"/>
    <mergeCell ref="B50:I50"/>
    <mergeCell ref="J50:W50"/>
    <mergeCell ref="X50:Y50"/>
    <mergeCell ref="Z50:AD50"/>
    <mergeCell ref="AE50:AJ50"/>
    <mergeCell ref="AK50:AO50"/>
    <mergeCell ref="B49:I49"/>
    <mergeCell ref="J49:W49"/>
    <mergeCell ref="X49:Y49"/>
    <mergeCell ref="Z49:AD49"/>
    <mergeCell ref="AE49:AJ49"/>
    <mergeCell ref="AK49:AO49"/>
    <mergeCell ref="AK47:AO47"/>
    <mergeCell ref="B48:I48"/>
    <mergeCell ref="J48:W48"/>
    <mergeCell ref="X48:Y48"/>
    <mergeCell ref="Z48:AD48"/>
    <mergeCell ref="AE48:AJ48"/>
    <mergeCell ref="AK48:AO48"/>
    <mergeCell ref="AI44:AJ44"/>
    <mergeCell ref="AK44:AO44"/>
    <mergeCell ref="B45:AH45"/>
    <mergeCell ref="AI45:AJ45"/>
    <mergeCell ref="AK45:AO45"/>
    <mergeCell ref="B47:I47"/>
    <mergeCell ref="J47:W47"/>
    <mergeCell ref="X47:Y47"/>
    <mergeCell ref="Z47:AD47"/>
    <mergeCell ref="AE47:AJ47"/>
    <mergeCell ref="B44:L44"/>
    <mergeCell ref="M44:R44"/>
    <mergeCell ref="S44:Y44"/>
    <mergeCell ref="Z44:AA44"/>
    <mergeCell ref="AB44:AE44"/>
    <mergeCell ref="AF44:AH44"/>
    <mergeCell ref="AI42:AJ42"/>
    <mergeCell ref="AK42:AO42"/>
    <mergeCell ref="B43:E43"/>
    <mergeCell ref="F43:AH43"/>
    <mergeCell ref="AI43:AJ43"/>
    <mergeCell ref="AK43:AO43"/>
    <mergeCell ref="B42:T42"/>
    <mergeCell ref="U42:V42"/>
    <mergeCell ref="W42:X42"/>
    <mergeCell ref="Y42:AB42"/>
    <mergeCell ref="AC42:AE42"/>
    <mergeCell ref="AF42:AH42"/>
    <mergeCell ref="AI40:AJ40"/>
    <mergeCell ref="AK40:AO40"/>
    <mergeCell ref="B41:T41"/>
    <mergeCell ref="U41:V41"/>
    <mergeCell ref="W41:X41"/>
    <mergeCell ref="Y41:AB41"/>
    <mergeCell ref="AC41:AE41"/>
    <mergeCell ref="AF41:AH41"/>
    <mergeCell ref="AI41:AJ41"/>
    <mergeCell ref="AK41:AO41"/>
    <mergeCell ref="B40:T40"/>
    <mergeCell ref="U40:V40"/>
    <mergeCell ref="W40:X40"/>
    <mergeCell ref="Y40:AB40"/>
    <mergeCell ref="AC40:AE40"/>
    <mergeCell ref="AF40:AH40"/>
    <mergeCell ref="AI38:AJ38"/>
    <mergeCell ref="AK38:AO38"/>
    <mergeCell ref="B39:T39"/>
    <mergeCell ref="U39:V39"/>
    <mergeCell ref="W39:X39"/>
    <mergeCell ref="Y39:AB39"/>
    <mergeCell ref="AC39:AD39"/>
    <mergeCell ref="AE39:AH39"/>
    <mergeCell ref="AI39:AJ39"/>
    <mergeCell ref="AK39:AO39"/>
    <mergeCell ref="B38:T38"/>
    <mergeCell ref="U38:V38"/>
    <mergeCell ref="W38:X38"/>
    <mergeCell ref="Y38:AB38"/>
    <mergeCell ref="AC38:AD38"/>
    <mergeCell ref="AE38:AH38"/>
    <mergeCell ref="B36:AH36"/>
    <mergeCell ref="AI36:AJ36"/>
    <mergeCell ref="AK36:AO36"/>
    <mergeCell ref="B37:T37"/>
    <mergeCell ref="U37:V37"/>
    <mergeCell ref="W37:X37"/>
    <mergeCell ref="Y37:AB37"/>
    <mergeCell ref="AD37:AH37"/>
    <mergeCell ref="AI37:AJ37"/>
    <mergeCell ref="AK37:AO37"/>
    <mergeCell ref="AD33:AH33"/>
    <mergeCell ref="AI33:AJ33"/>
    <mergeCell ref="AK33:AO33"/>
    <mergeCell ref="B34:AH34"/>
    <mergeCell ref="AI34:AJ34"/>
    <mergeCell ref="AK34:AO34"/>
    <mergeCell ref="B33:M33"/>
    <mergeCell ref="N33:O33"/>
    <mergeCell ref="P33:T33"/>
    <mergeCell ref="U33:V33"/>
    <mergeCell ref="W33:AA33"/>
    <mergeCell ref="AB33:AC33"/>
    <mergeCell ref="AK31:AO31"/>
    <mergeCell ref="B32:M32"/>
    <mergeCell ref="N32:O32"/>
    <mergeCell ref="P32:T32"/>
    <mergeCell ref="U32:V32"/>
    <mergeCell ref="W32:AA32"/>
    <mergeCell ref="AB32:AC32"/>
    <mergeCell ref="AD32:AH32"/>
    <mergeCell ref="AI32:AJ32"/>
    <mergeCell ref="AK32:AO32"/>
    <mergeCell ref="AI30:AJ30"/>
    <mergeCell ref="AK30:AO30"/>
    <mergeCell ref="B31:M31"/>
    <mergeCell ref="N31:O31"/>
    <mergeCell ref="P31:T31"/>
    <mergeCell ref="U31:V31"/>
    <mergeCell ref="W31:AA31"/>
    <mergeCell ref="AB31:AC31"/>
    <mergeCell ref="AD31:AH31"/>
    <mergeCell ref="AI31:AJ31"/>
    <mergeCell ref="AD29:AH29"/>
    <mergeCell ref="AI29:AJ29"/>
    <mergeCell ref="AK29:AO29"/>
    <mergeCell ref="B30:M30"/>
    <mergeCell ref="N30:O30"/>
    <mergeCell ref="P30:T30"/>
    <mergeCell ref="U30:V30"/>
    <mergeCell ref="W30:AA30"/>
    <mergeCell ref="AB30:AC30"/>
    <mergeCell ref="AD30:AH30"/>
    <mergeCell ref="B29:M29"/>
    <mergeCell ref="N29:O29"/>
    <mergeCell ref="P29:T29"/>
    <mergeCell ref="U29:V29"/>
    <mergeCell ref="W29:AA29"/>
    <mergeCell ref="AB29:AC29"/>
    <mergeCell ref="AD27:AH27"/>
    <mergeCell ref="AI27:AJ27"/>
    <mergeCell ref="AK27:AO27"/>
    <mergeCell ref="B28:M28"/>
    <mergeCell ref="N28:T28"/>
    <mergeCell ref="U28:AA28"/>
    <mergeCell ref="AB28:AH28"/>
    <mergeCell ref="AI28:AO28"/>
    <mergeCell ref="B27:M27"/>
    <mergeCell ref="N27:O27"/>
    <mergeCell ref="P27:T27"/>
    <mergeCell ref="U27:V27"/>
    <mergeCell ref="W27:AA27"/>
    <mergeCell ref="AB27:AC27"/>
    <mergeCell ref="AF22:AI22"/>
    <mergeCell ref="AJ22:AM22"/>
    <mergeCell ref="B24:AO24"/>
    <mergeCell ref="B26:M26"/>
    <mergeCell ref="N26:T26"/>
    <mergeCell ref="U26:AA26"/>
    <mergeCell ref="AB26:AH26"/>
    <mergeCell ref="AI26:AO26"/>
    <mergeCell ref="B21:K21"/>
    <mergeCell ref="L21:U21"/>
    <mergeCell ref="V21:AG21"/>
    <mergeCell ref="AH21:AN21"/>
    <mergeCell ref="B22:K22"/>
    <mergeCell ref="L22:O22"/>
    <mergeCell ref="P22:S22"/>
    <mergeCell ref="T22:W22"/>
    <mergeCell ref="X22:AA22"/>
    <mergeCell ref="AB22:AE22"/>
    <mergeCell ref="B19:M19"/>
    <mergeCell ref="N19:AM19"/>
    <mergeCell ref="B20:D20"/>
    <mergeCell ref="E20:M20"/>
    <mergeCell ref="N20:V20"/>
    <mergeCell ref="W20:AA20"/>
    <mergeCell ref="AB20:AJ20"/>
    <mergeCell ref="AK20:AO20"/>
    <mergeCell ref="B17:T17"/>
    <mergeCell ref="U17:AM17"/>
    <mergeCell ref="B18:I18"/>
    <mergeCell ref="J18:S18"/>
    <mergeCell ref="U18:W18"/>
    <mergeCell ref="X18:Y18"/>
    <mergeCell ref="AA18:AE18"/>
    <mergeCell ref="AF18:AO18"/>
    <mergeCell ref="B13:AO13"/>
    <mergeCell ref="B15:T15"/>
    <mergeCell ref="U15:AM15"/>
    <mergeCell ref="B16:T16"/>
    <mergeCell ref="W16:AB16"/>
    <mergeCell ref="AC16:AO16"/>
  </mergeCells>
  <printOptions/>
  <pageMargins left="0.984251968503937" right="0.3937007874015748" top="0.3937007874015748" bottom="0.3937007874015748" header="0" footer="0"/>
  <pageSetup horizontalDpi="180" verticalDpi="18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AASANA</dc:creator>
  <cp:keywords/>
  <dc:description/>
  <cp:lastModifiedBy>PROF</cp:lastModifiedBy>
  <cp:lastPrinted>2008-02-26T22:55:01Z</cp:lastPrinted>
  <dcterms:created xsi:type="dcterms:W3CDTF">2004-10-21T17:38:27Z</dcterms:created>
  <dcterms:modified xsi:type="dcterms:W3CDTF">2018-05-11T15:33:44Z</dcterms:modified>
  <cp:category/>
  <cp:version/>
  <cp:contentType/>
  <cp:contentStatus/>
</cp:coreProperties>
</file>